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Tabelle" sheetId="1" r:id="rId1"/>
    <sheet name="Grafik Verlauf Preise _ED_" sheetId="2" r:id="rId2"/>
    <sheet name="Grafik Verlauf Preise _ED_  _2_" sheetId="3" r:id="rId3"/>
    <sheet name="Grafik Verlauf Preise _ED_ _3_" sheetId="4" r:id="rId4"/>
  </sheets>
  <definedNames>
    <definedName name="Excel_BuiltIn_Print_Area_1">'Tabelle'!#REF!</definedName>
  </definedNames>
  <calcPr fullCalcOnLoad="1"/>
</workbook>
</file>

<file path=xl/sharedStrings.xml><?xml version="1.0" encoding="utf-8"?>
<sst xmlns="http://schemas.openxmlformats.org/spreadsheetml/2006/main" count="45" uniqueCount="33">
  <si>
    <t>Rohölpreise, Gaspreise und Arbeitspreisformeln</t>
  </si>
  <si>
    <t>Stand:</t>
  </si>
  <si>
    <t>Heren-AP (6-6-3):</t>
  </si>
  <si>
    <t>AP = 1,968 + 0,08461 * (HEL - 32,922) - 0,281</t>
  </si>
  <si>
    <t>6 Monate Durchschnitt, 3 Monate timelag; 3 Monate Gültigkeit</t>
  </si>
  <si>
    <t>Ruhrgas-Citygate-AP:</t>
  </si>
  <si>
    <t>AP = 1,9685 + 0,08461 *(HEL - 32,92) - 0,2812</t>
  </si>
  <si>
    <t>(ber. aus Index)</t>
  </si>
  <si>
    <t>(aus EID-Statistik)</t>
  </si>
  <si>
    <t>Delta</t>
  </si>
  <si>
    <t>Monat</t>
  </si>
  <si>
    <t>Rohöl</t>
  </si>
  <si>
    <t>GÜP</t>
  </si>
  <si>
    <t>HEL</t>
  </si>
  <si>
    <t>D. 6 Mon.</t>
  </si>
  <si>
    <t>TL 3 Mon.</t>
  </si>
  <si>
    <t>AP</t>
  </si>
  <si>
    <t>AP1</t>
  </si>
  <si>
    <t>EV-Gaspreise</t>
  </si>
  <si>
    <t>GÜP vs. EV-Gaspreise</t>
  </si>
  <si>
    <t>(USD/bbl)</t>
  </si>
  <si>
    <t>(€/MWh)</t>
  </si>
  <si>
    <t>(€/hl)</t>
  </si>
  <si>
    <t>Heren</t>
  </si>
  <si>
    <t>Citygate</t>
  </si>
  <si>
    <t>Deutschland</t>
  </si>
  <si>
    <t>(Brent)</t>
  </si>
  <si>
    <t>6-3-3</t>
  </si>
  <si>
    <t>(indexiert 2000=100)</t>
  </si>
  <si>
    <t>(EUR/MWh)</t>
  </si>
  <si>
    <t>(incl. MwSt.)</t>
  </si>
  <si>
    <t>Mar 02</t>
  </si>
  <si>
    <t>Mar 03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</si>
</sst>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0.00"/>
    <numFmt numFmtId="167" formatCode="DD/MM/YY;@"/>
    <numFmt numFmtId="168" formatCode="@"/>
    <numFmt numFmtId="169" formatCode="MMM\ YY"/>
    <numFmt numFmtId="170" formatCode="0.0"/>
    <numFmt numFmtId="171" formatCode="#,##0"/>
  </numFmts>
  <fonts count="19">
    <font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b/>
      <sz val="20"/>
      <color indexed="17"/>
      <name val="Arial"/>
      <family val="2"/>
    </font>
    <font>
      <sz val="20"/>
      <color indexed="12"/>
      <name val="Arial"/>
      <family val="2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0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9"/>
      <name val="MetaNormalLF-Roman"/>
      <family val="2"/>
    </font>
    <font>
      <sz val="12.4"/>
      <name val="Arial"/>
      <family val="5"/>
    </font>
    <font>
      <b/>
      <sz val="12"/>
      <name val="Arial"/>
      <family val="5"/>
    </font>
    <font>
      <b/>
      <sz val="14"/>
      <name val="Arial"/>
      <family val="5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8" fillId="0" borderId="0" xfId="0" applyFont="1" applyAlignment="1">
      <alignment horizontal="center"/>
    </xf>
    <xf numFmtId="166" fontId="9" fillId="0" borderId="0" xfId="0" applyNumberFormat="1" applyFont="1" applyAlignment="1">
      <alignment horizontal="left"/>
    </xf>
    <xf numFmtId="167" fontId="9" fillId="0" borderId="0" xfId="0" applyNumberFormat="1" applyFont="1" applyAlignment="1">
      <alignment horizontal="center"/>
    </xf>
    <xf numFmtId="164" fontId="10" fillId="0" borderId="0" xfId="0" applyFont="1" applyAlignment="1">
      <alignment horizontal="center"/>
    </xf>
    <xf numFmtId="164" fontId="11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2" fillId="0" borderId="0" xfId="0" applyFont="1" applyAlignment="1">
      <alignment horizontal="left"/>
    </xf>
    <xf numFmtId="164" fontId="4" fillId="0" borderId="0" xfId="0" applyFont="1" applyAlignment="1">
      <alignment/>
    </xf>
    <xf numFmtId="164" fontId="0" fillId="0" borderId="0" xfId="0" applyFont="1" applyAlignment="1">
      <alignment horizontal="left"/>
    </xf>
    <xf numFmtId="164" fontId="12" fillId="0" borderId="0" xfId="0" applyFont="1" applyAlignment="1">
      <alignment horizontal="left"/>
    </xf>
    <xf numFmtId="164" fontId="12" fillId="0" borderId="0" xfId="0" applyFont="1" applyAlignment="1">
      <alignment horizontal="center"/>
    </xf>
    <xf numFmtId="164" fontId="3" fillId="0" borderId="0" xfId="0" applyFont="1" applyAlignment="1">
      <alignment/>
    </xf>
    <xf numFmtId="164" fontId="1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8" fontId="1" fillId="0" borderId="0" xfId="0" applyNumberFormat="1" applyFont="1" applyFill="1" applyAlignment="1">
      <alignment horizontal="center"/>
    </xf>
    <xf numFmtId="164" fontId="12" fillId="0" borderId="0" xfId="0" applyFont="1" applyAlignment="1">
      <alignment/>
    </xf>
    <xf numFmtId="164" fontId="14" fillId="0" borderId="0" xfId="0" applyFont="1" applyAlignment="1">
      <alignment horizontal="center"/>
    </xf>
    <xf numFmtId="165" fontId="13" fillId="0" borderId="0" xfId="0" applyNumberFormat="1" applyFont="1" applyAlignment="1">
      <alignment horizontal="center"/>
    </xf>
    <xf numFmtId="165" fontId="13" fillId="0" borderId="0" xfId="0" applyNumberFormat="1" applyFont="1" applyFill="1" applyAlignment="1">
      <alignment horizontal="center"/>
    </xf>
    <xf numFmtId="164" fontId="1" fillId="0" borderId="0" xfId="0" applyFont="1" applyFill="1" applyAlignment="1">
      <alignment/>
    </xf>
    <xf numFmtId="164" fontId="0" fillId="0" borderId="0" xfId="0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4" fontId="1" fillId="0" borderId="0" xfId="0" applyFont="1" applyFill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12" fillId="0" borderId="0" xfId="0" applyFont="1" applyAlignment="1">
      <alignment horizontal="center" vertical="center"/>
    </xf>
    <xf numFmtId="164" fontId="14" fillId="0" borderId="0" xfId="0" applyFont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14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9" fontId="14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70" fontId="15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Öl- und Gaspreisübersicht
(in EUR/MWh)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Tabelle!$A$13:$A$105</c:f>
              <c:strCache/>
            </c:strRef>
          </c:cat>
          <c:val>
            <c:numRef>
              <c:f>Tabelle!$B$13:$B$105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Tabelle!$A$13:$A$105</c:f>
              <c:strCache/>
            </c:strRef>
          </c:cat>
          <c:val>
            <c:numRef>
              <c:f>Tabelle!$C$13:$C$105</c:f>
              <c:numCache/>
            </c:numRef>
          </c:val>
          <c:smooth val="0"/>
        </c:ser>
        <c:ser>
          <c:idx val="2"/>
          <c:order val="2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Tabelle!$A$13:$A$105</c:f>
              <c:strCache/>
            </c:strRef>
          </c:cat>
          <c:val>
            <c:numRef>
              <c:f>Tabelle!$D$13:$D$105</c:f>
              <c:numCache/>
            </c:numRef>
          </c:val>
          <c:smooth val="0"/>
        </c:ser>
        <c:ser>
          <c:idx val="3"/>
          <c:order val="3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Tabelle!$A$13:$A$105</c:f>
              <c:strCache/>
            </c:strRef>
          </c:cat>
          <c:val>
            <c:numRef>
              <c:f>Tabelle!$G$13:$G$105</c:f>
              <c:numCache/>
            </c:numRef>
          </c:val>
          <c:smooth val="0"/>
        </c:ser>
        <c:ser>
          <c:idx val="4"/>
          <c:order val="4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Tabelle!$A$13:$A$105</c:f>
              <c:strCache/>
            </c:strRef>
          </c:cat>
          <c:val>
            <c:numRef>
              <c:f>Tabelle!$H$13:$H$105</c:f>
              <c:numCache/>
            </c:numRef>
          </c:val>
          <c:smooth val="0"/>
        </c:ser>
        <c:ser>
          <c:idx val="5"/>
          <c:order val="5"/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Tabelle!$A$13:$A$105</c:f>
              <c:strCache/>
            </c:strRef>
          </c:cat>
          <c:val>
            <c:numRef>
              <c:f>Tabelle!$J$13:$J$105</c:f>
              <c:numCache/>
            </c:numRef>
          </c:val>
          <c:smooth val="0"/>
        </c:ser>
        <c:axId val="52979130"/>
        <c:axId val="7050123"/>
      </c:lineChart>
      <c:catAx>
        <c:axId val="52979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50123"/>
        <c:crosses val="autoZero"/>
        <c:auto val="1"/>
        <c:lblOffset val="100"/>
        <c:noMultiLvlLbl val="0"/>
      </c:catAx>
      <c:valAx>
        <c:axId val="7050123"/>
        <c:scaling>
          <c:orientation val="minMax"/>
          <c:max val="100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79130"/>
        <c:crossesAt val="1"/>
        <c:crossBetween val="midCat"/>
        <c:dispUnits/>
        <c:majorUnit val="5"/>
      </c:valAx>
      <c:spPr>
        <a:noFill/>
        <a:ln w="12700"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Öl- und Gaspreisübersicht
(in EUR/MWh)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Tabelle!$A$13:$A$105</c:f>
              <c:strCache/>
            </c:strRef>
          </c:cat>
          <c:val>
            <c:numRef>
              <c:f>Tabelle!$C$13:$C$105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Tabelle!$A$13:$A$105</c:f>
              <c:strCache/>
            </c:strRef>
          </c:cat>
          <c:val>
            <c:numRef>
              <c:f>Tabelle!$D$13:$D$105</c:f>
              <c:numCache/>
            </c:numRef>
          </c:val>
          <c:smooth val="0"/>
        </c:ser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Tabelle!$A$13:$A$105</c:f>
              <c:strCache/>
            </c:strRef>
          </c:cat>
          <c:val>
            <c:numRef>
              <c:f>Tabelle!$J$13:$J$105</c:f>
              <c:numCache/>
            </c:numRef>
          </c:val>
          <c:smooth val="0"/>
        </c:ser>
        <c:axId val="63451108"/>
        <c:axId val="34189061"/>
      </c:lineChart>
      <c:catAx>
        <c:axId val="63451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89061"/>
        <c:crosses val="autoZero"/>
        <c:auto val="1"/>
        <c:lblOffset val="100"/>
        <c:noMultiLvlLbl val="0"/>
      </c:catAx>
      <c:valAx>
        <c:axId val="34189061"/>
        <c:scaling>
          <c:orientation val="minMax"/>
          <c:max val="70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1108"/>
        <c:crossesAt val="1"/>
        <c:crossBetween val="midCat"/>
        <c:dispUnits/>
        <c:majorUnit val="5"/>
      </c:valAx>
      <c:spPr>
        <a:noFill/>
        <a:ln w="12700">
          <a:noFill/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Öl- und Gaspreisübersicht
(in EUR/MWh)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Tabelle!$A$13:$A$93</c:f>
              <c:strCache/>
            </c:strRef>
          </c:cat>
          <c:val>
            <c:numRef>
              <c:f>Tabelle!$C$13:$C$93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Tabelle!$A$13:$A$93</c:f>
              <c:strCache/>
            </c:strRef>
          </c:cat>
          <c:val>
            <c:numRef>
              <c:f>Tabelle!$J$13:$J$93</c:f>
              <c:numCache/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Tabelle!$A$13:$A$93</c:f>
              <c:strCache/>
            </c:strRef>
          </c:cat>
          <c:val>
            <c:numRef>
              <c:f>Tabelle!$M$13:$M$93</c:f>
              <c:numCache/>
            </c:numRef>
          </c:val>
          <c:smooth val="0"/>
        </c:ser>
        <c:axId val="39266094"/>
        <c:axId val="17850527"/>
      </c:lineChart>
      <c:catAx>
        <c:axId val="39266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50527"/>
        <c:crosses val="autoZero"/>
        <c:auto val="1"/>
        <c:lblOffset val="100"/>
        <c:noMultiLvlLbl val="0"/>
      </c:catAx>
      <c:valAx>
        <c:axId val="17850527"/>
        <c:scaling>
          <c:orientation val="minMax"/>
          <c:max val="65"/>
          <c:min val="5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66094"/>
        <c:crossesAt val="1"/>
        <c:crossBetween val="midCat"/>
        <c:dispUnits/>
        <c:majorUnit val="5"/>
      </c:valAx>
      <c:spPr>
        <a:noFill/>
        <a:ln w="12700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19050</xdr:rowOff>
    </xdr:from>
    <xdr:to>
      <xdr:col>11</xdr:col>
      <xdr:colOff>19050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71450" y="180975"/>
        <a:ext cx="84391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19050</xdr:rowOff>
    </xdr:from>
    <xdr:to>
      <xdr:col>11</xdr:col>
      <xdr:colOff>19050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71450" y="180975"/>
        <a:ext cx="84391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19050</xdr:rowOff>
    </xdr:from>
    <xdr:to>
      <xdr:col>11</xdr:col>
      <xdr:colOff>19050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71450" y="180975"/>
        <a:ext cx="84391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showGridLines="0" showRowColHeaders="0" showOutlineSymbols="0" zoomScale="90" zoomScaleNormal="90" workbookViewId="0" topLeftCell="A1">
      <pane ySplit="11" topLeftCell="A80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9.140625" style="0" customWidth="1"/>
    <col min="2" max="2" width="8.8515625" style="1" customWidth="1"/>
    <col min="3" max="3" width="8.7109375" style="2" customWidth="1"/>
    <col min="4" max="4" width="8.7109375" style="3" customWidth="1"/>
    <col min="5" max="5" width="9.421875" style="0" customWidth="1"/>
    <col min="6" max="6" width="9.28125" style="0" customWidth="1"/>
    <col min="7" max="7" width="9.7109375" style="4" customWidth="1"/>
    <col min="8" max="8" width="10.421875" style="4" customWidth="1"/>
    <col min="9" max="9" width="16.28125" style="5" customWidth="1"/>
    <col min="10" max="10" width="24.57421875" style="6" customWidth="1"/>
    <col min="11" max="11" width="18.421875" style="7" customWidth="1"/>
    <col min="12" max="12" width="6.140625" style="7" customWidth="1"/>
    <col min="13" max="13" width="11.421875" style="1" customWidth="1"/>
  </cols>
  <sheetData>
    <row r="1" spans="1:13" s="19" customFormat="1" ht="24.75">
      <c r="A1" s="8" t="s">
        <v>0</v>
      </c>
      <c r="B1" s="9"/>
      <c r="C1" s="10"/>
      <c r="D1" s="11"/>
      <c r="E1" s="8"/>
      <c r="F1" s="8"/>
      <c r="G1" s="12"/>
      <c r="H1" s="13"/>
      <c r="I1" s="14"/>
      <c r="J1" s="15" t="s">
        <v>1</v>
      </c>
      <c r="K1" s="16">
        <v>39497</v>
      </c>
      <c r="L1" s="17"/>
      <c r="M1" s="18"/>
    </row>
    <row r="2" ht="16.5" customHeight="1">
      <c r="A2" s="1"/>
    </row>
    <row r="3" spans="1:13" s="21" customFormat="1" ht="12.75">
      <c r="A3" s="20" t="s">
        <v>2</v>
      </c>
      <c r="B3" s="20"/>
      <c r="C3" s="20"/>
      <c r="D3" s="20" t="s">
        <v>3</v>
      </c>
      <c r="E3" s="5"/>
      <c r="F3" s="5"/>
      <c r="I3" s="22" t="s">
        <v>4</v>
      </c>
      <c r="M3" s="7"/>
    </row>
    <row r="4" spans="1:13" s="25" customFormat="1" ht="12.75">
      <c r="A4" s="23" t="s">
        <v>5</v>
      </c>
      <c r="B4" s="23"/>
      <c r="C4" s="23"/>
      <c r="D4" s="23" t="s">
        <v>6</v>
      </c>
      <c r="E4" s="24"/>
      <c r="F4" s="24"/>
      <c r="I4" s="22" t="s">
        <v>4</v>
      </c>
      <c r="K4" s="21"/>
      <c r="L4" s="21"/>
      <c r="M4" s="6"/>
    </row>
    <row r="5" spans="2:13" s="25" customFormat="1" ht="12.75">
      <c r="B5" s="6"/>
      <c r="C5" s="26"/>
      <c r="D5" s="27"/>
      <c r="E5" s="28"/>
      <c r="F5" s="28"/>
      <c r="G5" s="4"/>
      <c r="H5" s="29"/>
      <c r="I5" s="24"/>
      <c r="J5" s="6"/>
      <c r="K5" s="7"/>
      <c r="L5" s="7"/>
      <c r="M5" s="6"/>
    </row>
    <row r="6" spans="10:13" ht="12.75">
      <c r="J6" s="6" t="s">
        <v>7</v>
      </c>
      <c r="K6" s="7" t="s">
        <v>8</v>
      </c>
      <c r="M6" s="1" t="s">
        <v>9</v>
      </c>
    </row>
    <row r="7" spans="1:13" ht="12.75">
      <c r="A7" s="30" t="s">
        <v>10</v>
      </c>
      <c r="B7" s="30" t="s">
        <v>11</v>
      </c>
      <c r="C7" s="31" t="s">
        <v>12</v>
      </c>
      <c r="D7" s="32" t="s">
        <v>13</v>
      </c>
      <c r="E7" s="33" t="s">
        <v>14</v>
      </c>
      <c r="F7" s="33" t="s">
        <v>15</v>
      </c>
      <c r="G7" s="5" t="s">
        <v>16</v>
      </c>
      <c r="H7" s="24" t="s">
        <v>17</v>
      </c>
      <c r="I7" s="30" t="s">
        <v>18</v>
      </c>
      <c r="J7" s="6" t="s">
        <v>18</v>
      </c>
      <c r="K7" s="7" t="s">
        <v>18</v>
      </c>
      <c r="M7" s="1" t="s">
        <v>19</v>
      </c>
    </row>
    <row r="8" spans="2:12" s="34" customFormat="1" ht="12.75">
      <c r="B8" s="34" t="s">
        <v>20</v>
      </c>
      <c r="C8" s="35" t="s">
        <v>21</v>
      </c>
      <c r="D8" s="36" t="s">
        <v>22</v>
      </c>
      <c r="E8" s="37" t="s">
        <v>22</v>
      </c>
      <c r="F8" s="37" t="s">
        <v>22</v>
      </c>
      <c r="G8" s="38" t="s">
        <v>23</v>
      </c>
      <c r="H8" s="39" t="s">
        <v>24</v>
      </c>
      <c r="I8" s="40" t="s">
        <v>25</v>
      </c>
      <c r="J8" s="41" t="s">
        <v>25</v>
      </c>
      <c r="K8" s="42" t="s">
        <v>25</v>
      </c>
      <c r="L8" s="42"/>
    </row>
    <row r="9" spans="1:11" ht="12.75">
      <c r="A9" s="43"/>
      <c r="B9" s="44" t="s">
        <v>26</v>
      </c>
      <c r="E9" s="45"/>
      <c r="F9" s="28" t="s">
        <v>27</v>
      </c>
      <c r="G9" s="5" t="s">
        <v>21</v>
      </c>
      <c r="H9" s="5" t="s">
        <v>21</v>
      </c>
      <c r="I9" s="1" t="s">
        <v>28</v>
      </c>
      <c r="J9" s="6" t="s">
        <v>29</v>
      </c>
      <c r="K9" s="7" t="s">
        <v>29</v>
      </c>
    </row>
    <row r="10" spans="1:11" ht="12.75">
      <c r="A10" s="43"/>
      <c r="B10" s="44"/>
      <c r="E10" s="45"/>
      <c r="F10" s="45"/>
      <c r="G10" s="5"/>
      <c r="H10" s="5"/>
      <c r="I10" s="1" t="s">
        <v>30</v>
      </c>
      <c r="J10" s="6" t="s">
        <v>30</v>
      </c>
      <c r="K10" s="7" t="s">
        <v>30</v>
      </c>
    </row>
    <row r="11" spans="1:9" ht="12.75">
      <c r="A11" s="43"/>
      <c r="B11" s="44"/>
      <c r="E11" s="45"/>
      <c r="F11" s="45"/>
      <c r="G11" s="5"/>
      <c r="H11" s="5"/>
      <c r="I11" s="1"/>
    </row>
    <row r="12" spans="1:8" ht="12.75">
      <c r="A12" s="30"/>
      <c r="B12" s="30"/>
      <c r="D12" s="46"/>
      <c r="E12" s="45"/>
      <c r="F12" s="45"/>
      <c r="G12" s="5"/>
      <c r="H12" s="5"/>
    </row>
    <row r="13" spans="1:13" ht="12.75">
      <c r="A13" s="47">
        <v>36982</v>
      </c>
      <c r="B13" s="48">
        <v>27.04</v>
      </c>
      <c r="C13" s="31">
        <v>15.08</v>
      </c>
      <c r="D13" s="46">
        <v>33.47</v>
      </c>
      <c r="E13" s="46"/>
      <c r="F13" s="33"/>
      <c r="I13" s="49">
        <v>123.2</v>
      </c>
      <c r="J13" s="27">
        <f aca="true" t="shared" si="0" ref="J13:J76">I13*0.377</f>
        <v>46.446400000000004</v>
      </c>
      <c r="K13" s="50"/>
      <c r="L13" s="50"/>
      <c r="M13" s="3">
        <f>J13-C13</f>
        <v>31.366400000000006</v>
      </c>
    </row>
    <row r="14" spans="1:13" ht="12.75">
      <c r="A14" s="47">
        <v>37012</v>
      </c>
      <c r="B14" s="48">
        <v>28.62</v>
      </c>
      <c r="C14" s="31">
        <v>14.89</v>
      </c>
      <c r="D14" s="46">
        <v>32.54</v>
      </c>
      <c r="E14" s="46"/>
      <c r="F14" s="33"/>
      <c r="I14" s="49">
        <v>123.8</v>
      </c>
      <c r="J14" s="27">
        <f t="shared" si="0"/>
        <v>46.672599999999996</v>
      </c>
      <c r="K14" s="50"/>
      <c r="L14" s="50"/>
      <c r="M14" s="3">
        <f aca="true" t="shared" si="1" ref="M14:M77">J14-C14</f>
        <v>31.782599999999995</v>
      </c>
    </row>
    <row r="15" spans="1:13" ht="12.75">
      <c r="A15" s="47">
        <v>37043</v>
      </c>
      <c r="B15" s="48">
        <v>26.33</v>
      </c>
      <c r="C15" s="31">
        <v>14.71</v>
      </c>
      <c r="D15" s="46">
        <v>34.800000000000004</v>
      </c>
      <c r="E15" s="46"/>
      <c r="F15" s="45"/>
      <c r="G15" s="5"/>
      <c r="H15" s="5"/>
      <c r="I15" s="49">
        <v>123.5</v>
      </c>
      <c r="J15" s="27">
        <f t="shared" si="0"/>
        <v>46.5595</v>
      </c>
      <c r="K15" s="50"/>
      <c r="L15" s="50"/>
      <c r="M15" s="3">
        <f t="shared" si="1"/>
        <v>31.8495</v>
      </c>
    </row>
    <row r="16" spans="1:13" ht="12.75">
      <c r="A16" s="47">
        <v>37073</v>
      </c>
      <c r="B16" s="48">
        <v>24.43</v>
      </c>
      <c r="C16" s="31">
        <v>13.35</v>
      </c>
      <c r="D16" s="46">
        <v>32.43</v>
      </c>
      <c r="E16" s="46"/>
      <c r="F16" s="45"/>
      <c r="G16" s="51"/>
      <c r="H16" s="51"/>
      <c r="I16" s="49">
        <v>122.7</v>
      </c>
      <c r="J16" s="27">
        <f t="shared" si="0"/>
        <v>46.2579</v>
      </c>
      <c r="K16" s="50"/>
      <c r="L16" s="50"/>
      <c r="M16" s="3">
        <f t="shared" si="1"/>
        <v>32.9079</v>
      </c>
    </row>
    <row r="17" spans="1:13" ht="12.75">
      <c r="A17" s="47">
        <v>37104</v>
      </c>
      <c r="B17" s="48">
        <v>26.8</v>
      </c>
      <c r="C17" s="31">
        <v>13.06</v>
      </c>
      <c r="D17" s="46">
        <v>32.45</v>
      </c>
      <c r="E17" s="46"/>
      <c r="F17" s="45"/>
      <c r="G17" s="51"/>
      <c r="H17" s="51"/>
      <c r="I17" s="49">
        <v>122.7</v>
      </c>
      <c r="J17" s="27">
        <f t="shared" si="0"/>
        <v>46.2579</v>
      </c>
      <c r="K17" s="50"/>
      <c r="L17" s="50"/>
      <c r="M17" s="3">
        <f t="shared" si="1"/>
        <v>33.1979</v>
      </c>
    </row>
    <row r="18" spans="1:13" ht="12.75">
      <c r="A18" s="47">
        <v>37135</v>
      </c>
      <c r="B18" s="48">
        <v>21.95</v>
      </c>
      <c r="C18" s="31">
        <v>12.75</v>
      </c>
      <c r="D18" s="46">
        <v>36.78</v>
      </c>
      <c r="E18" s="46"/>
      <c r="F18" s="45"/>
      <c r="G18" s="51"/>
      <c r="H18" s="51"/>
      <c r="I18" s="49">
        <v>122.9</v>
      </c>
      <c r="J18" s="27">
        <f t="shared" si="0"/>
        <v>46.3333</v>
      </c>
      <c r="K18" s="50"/>
      <c r="L18" s="50"/>
      <c r="M18" s="3">
        <f t="shared" si="1"/>
        <v>33.5833</v>
      </c>
    </row>
    <row r="19" spans="1:13" ht="12.75">
      <c r="A19" s="47">
        <v>37165</v>
      </c>
      <c r="B19" s="48">
        <v>19.830000000000002</v>
      </c>
      <c r="C19" s="31">
        <v>12.97</v>
      </c>
      <c r="D19" s="46">
        <v>31.05</v>
      </c>
      <c r="E19" s="46">
        <f>AVERAGE(D13:D18)</f>
        <v>33.745000000000005</v>
      </c>
      <c r="F19" s="45"/>
      <c r="G19" s="51"/>
      <c r="H19" s="51"/>
      <c r="I19" s="49">
        <v>119.5</v>
      </c>
      <c r="J19" s="27">
        <f t="shared" si="0"/>
        <v>45.0515</v>
      </c>
      <c r="K19" s="50"/>
      <c r="L19" s="50"/>
      <c r="M19" s="3">
        <f t="shared" si="1"/>
        <v>32.0815</v>
      </c>
    </row>
    <row r="20" spans="1:13" ht="12.75">
      <c r="A20" s="47">
        <v>37196</v>
      </c>
      <c r="B20" s="48">
        <v>18.34</v>
      </c>
      <c r="C20" s="31">
        <v>12.87</v>
      </c>
      <c r="D20" s="46">
        <v>27.53</v>
      </c>
      <c r="E20" s="46">
        <f>E19</f>
        <v>33.745000000000005</v>
      </c>
      <c r="F20" s="45"/>
      <c r="G20" s="51"/>
      <c r="H20" s="51"/>
      <c r="I20" s="49">
        <v>119.3</v>
      </c>
      <c r="J20" s="27">
        <f t="shared" si="0"/>
        <v>44.9761</v>
      </c>
      <c r="K20" s="50"/>
      <c r="L20" s="50"/>
      <c r="M20" s="3">
        <f t="shared" si="1"/>
        <v>32.1061</v>
      </c>
    </row>
    <row r="21" spans="1:13" ht="12.75">
      <c r="A21" s="47">
        <v>37226</v>
      </c>
      <c r="B21" s="48">
        <v>19.35</v>
      </c>
      <c r="C21" s="31">
        <v>12.54</v>
      </c>
      <c r="D21" s="46">
        <v>25.99</v>
      </c>
      <c r="E21" s="46">
        <f>E20</f>
        <v>33.745000000000005</v>
      </c>
      <c r="F21" s="45"/>
      <c r="G21" s="51"/>
      <c r="H21" s="51"/>
      <c r="I21" s="49">
        <v>119.2</v>
      </c>
      <c r="J21" s="27">
        <f t="shared" si="0"/>
        <v>44.9384</v>
      </c>
      <c r="K21" s="50"/>
      <c r="L21" s="50"/>
      <c r="M21" s="3">
        <f t="shared" si="1"/>
        <v>32.3984</v>
      </c>
    </row>
    <row r="22" spans="1:13" ht="12.75">
      <c r="A22" s="47">
        <v>37257</v>
      </c>
      <c r="B22" s="48">
        <v>18.71</v>
      </c>
      <c r="C22" s="31">
        <v>12.1</v>
      </c>
      <c r="D22" s="46">
        <v>26.91</v>
      </c>
      <c r="E22" s="46">
        <f>AVERAGE(D16:D21)</f>
        <v>31.038333333333338</v>
      </c>
      <c r="F22" s="46">
        <f>E19</f>
        <v>33.745000000000005</v>
      </c>
      <c r="G22" s="51">
        <f>(1.968+0.08461*($F22-32.922)-0.281)*10</f>
        <v>17.566340300000004</v>
      </c>
      <c r="H22" s="52">
        <f>(1.9685+0.08461*($F22-32.92)-0.2812)*10</f>
        <v>17.5710325</v>
      </c>
      <c r="I22" s="49">
        <v>117.4</v>
      </c>
      <c r="J22" s="27">
        <f t="shared" si="0"/>
        <v>44.259800000000006</v>
      </c>
      <c r="K22" s="50"/>
      <c r="L22" s="50"/>
      <c r="M22" s="3">
        <f t="shared" si="1"/>
        <v>32.159800000000004</v>
      </c>
    </row>
    <row r="23" spans="1:13" ht="12.75">
      <c r="A23" s="47">
        <v>37288</v>
      </c>
      <c r="B23" s="48">
        <v>21.06</v>
      </c>
      <c r="C23" s="31">
        <v>12.02</v>
      </c>
      <c r="D23" s="46">
        <v>27.73</v>
      </c>
      <c r="E23" s="46">
        <f>E22</f>
        <v>31.038333333333338</v>
      </c>
      <c r="F23" s="46">
        <f>F22</f>
        <v>33.745000000000005</v>
      </c>
      <c r="G23" s="51">
        <f aca="true" t="shared" si="2" ref="G23:G86">(1.968+0.08461*($F23-32.922)-0.281)*10</f>
        <v>17.566340300000004</v>
      </c>
      <c r="H23" s="52">
        <f aca="true" t="shared" si="3" ref="H23:H86">(1.9685+0.08461*($F23-32.92)-0.2812)*10</f>
        <v>17.5710325</v>
      </c>
      <c r="I23" s="49">
        <v>117.2</v>
      </c>
      <c r="J23" s="27">
        <f t="shared" si="0"/>
        <v>44.184400000000004</v>
      </c>
      <c r="K23" s="50"/>
      <c r="L23" s="50"/>
      <c r="M23" s="3">
        <f t="shared" si="1"/>
        <v>32.1644</v>
      </c>
    </row>
    <row r="24" spans="1:13" ht="12.75">
      <c r="A24" s="30" t="s">
        <v>31</v>
      </c>
      <c r="B24" s="48">
        <v>26.03</v>
      </c>
      <c r="C24" s="31">
        <v>12.02</v>
      </c>
      <c r="D24" s="46">
        <v>30.26</v>
      </c>
      <c r="E24" s="46">
        <f>E23</f>
        <v>31.038333333333338</v>
      </c>
      <c r="F24" s="46">
        <f>F23</f>
        <v>33.745000000000005</v>
      </c>
      <c r="G24" s="51">
        <f t="shared" si="2"/>
        <v>17.566340300000004</v>
      </c>
      <c r="H24" s="52">
        <f t="shared" si="3"/>
        <v>17.5710325</v>
      </c>
      <c r="I24" s="49">
        <v>117</v>
      </c>
      <c r="J24" s="27">
        <f t="shared" si="0"/>
        <v>44.109</v>
      </c>
      <c r="K24" s="50"/>
      <c r="L24" s="50"/>
      <c r="M24" s="3">
        <f t="shared" si="1"/>
        <v>32.089</v>
      </c>
    </row>
    <row r="25" spans="1:13" ht="12.75">
      <c r="A25" s="47">
        <v>37347</v>
      </c>
      <c r="B25" s="48">
        <v>26.76</v>
      </c>
      <c r="C25" s="31">
        <v>11.6</v>
      </c>
      <c r="D25" s="46">
        <v>29.86</v>
      </c>
      <c r="E25" s="46">
        <f>AVERAGE(D19:D24)</f>
        <v>28.245000000000005</v>
      </c>
      <c r="F25" s="46">
        <f>E22</f>
        <v>31.038333333333338</v>
      </c>
      <c r="G25" s="51">
        <f t="shared" si="2"/>
        <v>15.27622963333334</v>
      </c>
      <c r="H25" s="52">
        <f t="shared" si="3"/>
        <v>15.280921833333334</v>
      </c>
      <c r="I25" s="49">
        <v>114.9</v>
      </c>
      <c r="J25" s="27">
        <f t="shared" si="0"/>
        <v>43.3173</v>
      </c>
      <c r="K25" s="50"/>
      <c r="L25" s="50"/>
      <c r="M25" s="3">
        <f t="shared" si="1"/>
        <v>31.7173</v>
      </c>
    </row>
    <row r="26" spans="1:13" ht="12.75">
      <c r="A26" s="47">
        <v>37377</v>
      </c>
      <c r="B26" s="48">
        <v>23.89</v>
      </c>
      <c r="C26" s="31">
        <v>11.49</v>
      </c>
      <c r="D26" s="46">
        <v>31.42</v>
      </c>
      <c r="E26" s="46">
        <f>E25</f>
        <v>28.245000000000005</v>
      </c>
      <c r="F26" s="46">
        <f>F25</f>
        <v>31.038333333333338</v>
      </c>
      <c r="G26" s="51">
        <f t="shared" si="2"/>
        <v>15.27622963333334</v>
      </c>
      <c r="H26" s="52">
        <f t="shared" si="3"/>
        <v>15.280921833333334</v>
      </c>
      <c r="I26" s="49">
        <v>114.4</v>
      </c>
      <c r="J26" s="27">
        <f t="shared" si="0"/>
        <v>43.128800000000005</v>
      </c>
      <c r="K26" s="50"/>
      <c r="L26" s="50"/>
      <c r="M26" s="3">
        <f t="shared" si="1"/>
        <v>31.638800000000003</v>
      </c>
    </row>
    <row r="27" spans="1:13" ht="12.75">
      <c r="A27" s="47">
        <v>37408</v>
      </c>
      <c r="B27" s="48">
        <v>25.36</v>
      </c>
      <c r="C27" s="31">
        <v>11.43</v>
      </c>
      <c r="D27" s="46">
        <v>29.67</v>
      </c>
      <c r="E27" s="46">
        <f>E26</f>
        <v>28.245000000000005</v>
      </c>
      <c r="F27" s="46">
        <f>F26</f>
        <v>31.038333333333338</v>
      </c>
      <c r="G27" s="51">
        <f t="shared" si="2"/>
        <v>15.27622963333334</v>
      </c>
      <c r="H27" s="52">
        <f t="shared" si="3"/>
        <v>15.280921833333334</v>
      </c>
      <c r="I27" s="49">
        <v>114.3</v>
      </c>
      <c r="J27" s="27">
        <f t="shared" si="0"/>
        <v>43.0911</v>
      </c>
      <c r="K27" s="50"/>
      <c r="L27" s="50"/>
      <c r="M27" s="3">
        <f t="shared" si="1"/>
        <v>31.661099999999998</v>
      </c>
    </row>
    <row r="28" spans="1:13" ht="12.75">
      <c r="A28" s="47">
        <v>37438</v>
      </c>
      <c r="B28" s="48">
        <v>25.87</v>
      </c>
      <c r="C28" s="31">
        <v>10.87</v>
      </c>
      <c r="D28" s="46">
        <v>30.1</v>
      </c>
      <c r="E28" s="46">
        <f>AVERAGE(D22:D27)</f>
        <v>29.308333333333334</v>
      </c>
      <c r="F28" s="46">
        <f>E25</f>
        <v>28.245000000000005</v>
      </c>
      <c r="G28" s="51">
        <f t="shared" si="2"/>
        <v>12.912790300000005</v>
      </c>
      <c r="H28" s="52">
        <f t="shared" si="3"/>
        <v>12.917482499999998</v>
      </c>
      <c r="I28" s="49">
        <v>114</v>
      </c>
      <c r="J28" s="27">
        <f t="shared" si="0"/>
        <v>42.978</v>
      </c>
      <c r="K28" s="50"/>
      <c r="L28" s="50"/>
      <c r="M28" s="3">
        <f t="shared" si="1"/>
        <v>32.108000000000004</v>
      </c>
    </row>
    <row r="29" spans="1:13" ht="12.75">
      <c r="A29" s="47">
        <v>37469</v>
      </c>
      <c r="B29" s="48">
        <v>27.55</v>
      </c>
      <c r="C29" s="31">
        <v>10.85</v>
      </c>
      <c r="D29" s="46">
        <v>30.27</v>
      </c>
      <c r="E29" s="46">
        <f>E28</f>
        <v>29.308333333333334</v>
      </c>
      <c r="F29" s="46">
        <f>F28</f>
        <v>28.245000000000005</v>
      </c>
      <c r="G29" s="51">
        <f t="shared" si="2"/>
        <v>12.912790300000005</v>
      </c>
      <c r="H29" s="52">
        <f t="shared" si="3"/>
        <v>12.917482499999998</v>
      </c>
      <c r="I29" s="49">
        <v>113.9</v>
      </c>
      <c r="J29" s="27">
        <f t="shared" si="0"/>
        <v>42.9403</v>
      </c>
      <c r="K29" s="50"/>
      <c r="L29" s="50"/>
      <c r="M29" s="3">
        <f t="shared" si="1"/>
        <v>32.0903</v>
      </c>
    </row>
    <row r="30" spans="1:13" ht="12.75">
      <c r="A30" s="47">
        <v>37500</v>
      </c>
      <c r="B30" s="48">
        <v>29.07</v>
      </c>
      <c r="C30" s="31">
        <v>10.93</v>
      </c>
      <c r="D30" s="46">
        <v>32.61</v>
      </c>
      <c r="E30" s="46">
        <f>E29</f>
        <v>29.308333333333334</v>
      </c>
      <c r="F30" s="46">
        <f>F29</f>
        <v>28.245000000000005</v>
      </c>
      <c r="G30" s="51">
        <f t="shared" si="2"/>
        <v>12.912790300000005</v>
      </c>
      <c r="H30" s="52">
        <f t="shared" si="3"/>
        <v>12.917482499999998</v>
      </c>
      <c r="I30" s="49">
        <v>113.9</v>
      </c>
      <c r="J30" s="27">
        <f t="shared" si="0"/>
        <v>42.9403</v>
      </c>
      <c r="K30" s="50"/>
      <c r="L30" s="50"/>
      <c r="M30" s="3">
        <f t="shared" si="1"/>
        <v>32.0103</v>
      </c>
    </row>
    <row r="31" spans="1:13" ht="12.75">
      <c r="A31" s="47">
        <v>37530</v>
      </c>
      <c r="B31" s="48">
        <v>25.75</v>
      </c>
      <c r="C31" s="31">
        <v>11.91</v>
      </c>
      <c r="D31" s="46">
        <v>32.87</v>
      </c>
      <c r="E31" s="46">
        <f>AVERAGE(D25:D30)</f>
        <v>30.655</v>
      </c>
      <c r="F31" s="46">
        <f>E28</f>
        <v>29.308333333333334</v>
      </c>
      <c r="G31" s="51">
        <f t="shared" si="2"/>
        <v>13.812476633333336</v>
      </c>
      <c r="H31" s="52">
        <f t="shared" si="3"/>
        <v>13.81716883333333</v>
      </c>
      <c r="I31" s="49">
        <v>113.6</v>
      </c>
      <c r="J31" s="27">
        <f t="shared" si="0"/>
        <v>42.827200000000005</v>
      </c>
      <c r="K31" s="50"/>
      <c r="L31" s="50"/>
      <c r="M31" s="3">
        <f t="shared" si="1"/>
        <v>30.917200000000005</v>
      </c>
    </row>
    <row r="32" spans="1:13" ht="12.75">
      <c r="A32" s="47">
        <v>37561</v>
      </c>
      <c r="B32" s="48">
        <v>25.73</v>
      </c>
      <c r="C32" s="31">
        <v>11.96</v>
      </c>
      <c r="D32" s="46">
        <v>28.36</v>
      </c>
      <c r="E32" s="46">
        <f>E31</f>
        <v>30.655</v>
      </c>
      <c r="F32" s="46">
        <f>F31</f>
        <v>29.308333333333334</v>
      </c>
      <c r="G32" s="51">
        <f t="shared" si="2"/>
        <v>13.812476633333336</v>
      </c>
      <c r="H32" s="52">
        <f t="shared" si="3"/>
        <v>13.81716883333333</v>
      </c>
      <c r="I32" s="49">
        <v>113.5</v>
      </c>
      <c r="J32" s="27">
        <f t="shared" si="0"/>
        <v>42.7895</v>
      </c>
      <c r="K32" s="50"/>
      <c r="L32" s="50"/>
      <c r="M32" s="3">
        <f t="shared" si="1"/>
        <v>30.829499999999996</v>
      </c>
    </row>
    <row r="33" spans="1:13" ht="12.75">
      <c r="A33" s="47">
        <v>37591</v>
      </c>
      <c r="B33" s="48">
        <v>30.12</v>
      </c>
      <c r="C33" s="31">
        <v>12.12</v>
      </c>
      <c r="D33" s="46">
        <v>31.73</v>
      </c>
      <c r="E33" s="46">
        <f>E32</f>
        <v>30.655</v>
      </c>
      <c r="F33" s="46">
        <f>F32</f>
        <v>29.308333333333334</v>
      </c>
      <c r="G33" s="51">
        <f t="shared" si="2"/>
        <v>13.812476633333336</v>
      </c>
      <c r="H33" s="52">
        <f t="shared" si="3"/>
        <v>13.81716883333333</v>
      </c>
      <c r="I33" s="49">
        <v>113.4</v>
      </c>
      <c r="J33" s="27">
        <f t="shared" si="0"/>
        <v>42.7518</v>
      </c>
      <c r="K33" s="50"/>
      <c r="L33" s="50"/>
      <c r="M33" s="3">
        <f t="shared" si="1"/>
        <v>30.631800000000002</v>
      </c>
    </row>
    <row r="34" spans="1:13" ht="12.75">
      <c r="A34" s="47">
        <v>37622</v>
      </c>
      <c r="B34" s="48">
        <v>31.27</v>
      </c>
      <c r="C34" s="31">
        <v>12.23</v>
      </c>
      <c r="D34" s="46">
        <v>32.47</v>
      </c>
      <c r="E34" s="46">
        <f>AVERAGE(D28:D33)</f>
        <v>30.99</v>
      </c>
      <c r="F34" s="46">
        <f>E31</f>
        <v>30.655</v>
      </c>
      <c r="G34" s="51">
        <f t="shared" si="2"/>
        <v>14.951891300000003</v>
      </c>
      <c r="H34" s="52">
        <f t="shared" si="3"/>
        <v>14.956583499999997</v>
      </c>
      <c r="I34" s="49">
        <v>119.4</v>
      </c>
      <c r="J34" s="27">
        <f t="shared" si="0"/>
        <v>45.0138</v>
      </c>
      <c r="K34" s="50"/>
      <c r="L34" s="50"/>
      <c r="M34" s="3">
        <f t="shared" si="1"/>
        <v>32.7838</v>
      </c>
    </row>
    <row r="35" spans="1:13" ht="12.75">
      <c r="A35" s="47">
        <v>37653</v>
      </c>
      <c r="B35" s="48">
        <v>32.82</v>
      </c>
      <c r="C35" s="31">
        <v>12.39</v>
      </c>
      <c r="D35" s="46">
        <v>35.02</v>
      </c>
      <c r="E35" s="46">
        <f>E34</f>
        <v>30.99</v>
      </c>
      <c r="F35" s="46">
        <f>F34</f>
        <v>30.655</v>
      </c>
      <c r="G35" s="51">
        <f t="shared" si="2"/>
        <v>14.951891300000003</v>
      </c>
      <c r="H35" s="52">
        <f t="shared" si="3"/>
        <v>14.956583499999997</v>
      </c>
      <c r="I35" s="49">
        <v>119.6</v>
      </c>
      <c r="J35" s="27">
        <f t="shared" si="0"/>
        <v>45.089200000000005</v>
      </c>
      <c r="K35" s="50"/>
      <c r="L35" s="50"/>
      <c r="M35" s="3">
        <f t="shared" si="1"/>
        <v>32.699200000000005</v>
      </c>
    </row>
    <row r="36" spans="1:13" ht="12.75">
      <c r="A36" s="30" t="s">
        <v>32</v>
      </c>
      <c r="B36" s="48">
        <v>30.28</v>
      </c>
      <c r="C36" s="31">
        <v>12.47</v>
      </c>
      <c r="D36" s="46">
        <v>35.46</v>
      </c>
      <c r="E36" s="46">
        <f>E35</f>
        <v>30.99</v>
      </c>
      <c r="F36" s="46">
        <f>F35</f>
        <v>30.655</v>
      </c>
      <c r="G36" s="51">
        <f t="shared" si="2"/>
        <v>14.951891300000003</v>
      </c>
      <c r="H36" s="52">
        <f t="shared" si="3"/>
        <v>14.956583499999997</v>
      </c>
      <c r="I36" s="49">
        <v>119.6</v>
      </c>
      <c r="J36" s="27">
        <f t="shared" si="0"/>
        <v>45.089200000000005</v>
      </c>
      <c r="K36" s="50"/>
      <c r="L36" s="50"/>
      <c r="M36" s="3">
        <f t="shared" si="1"/>
        <v>32.619200000000006</v>
      </c>
    </row>
    <row r="37" spans="1:13" ht="12.75">
      <c r="A37" s="47">
        <v>37712</v>
      </c>
      <c r="B37" s="48">
        <v>24.91</v>
      </c>
      <c r="C37" s="31">
        <v>13.06</v>
      </c>
      <c r="D37" s="46">
        <v>29.56</v>
      </c>
      <c r="E37" s="46">
        <f>AVERAGE(D31:D36)</f>
        <v>32.65166666666667</v>
      </c>
      <c r="F37" s="46">
        <f>E34</f>
        <v>30.99</v>
      </c>
      <c r="G37" s="51">
        <f t="shared" si="2"/>
        <v>15.235334800000002</v>
      </c>
      <c r="H37" s="52">
        <f t="shared" si="3"/>
        <v>15.240026999999996</v>
      </c>
      <c r="I37" s="49">
        <v>120</v>
      </c>
      <c r="J37" s="27">
        <f t="shared" si="0"/>
        <v>45.24</v>
      </c>
      <c r="K37" s="50"/>
      <c r="L37" s="50"/>
      <c r="M37" s="3">
        <f t="shared" si="1"/>
        <v>32.18</v>
      </c>
    </row>
    <row r="38" spans="1:13" ht="12.75">
      <c r="A38" s="47">
        <v>37742</v>
      </c>
      <c r="B38" s="48">
        <v>25.8</v>
      </c>
      <c r="C38" s="31">
        <v>13</v>
      </c>
      <c r="D38" s="46">
        <v>27.87</v>
      </c>
      <c r="E38" s="46">
        <f>E37</f>
        <v>32.65166666666667</v>
      </c>
      <c r="F38" s="46">
        <f>F37</f>
        <v>30.99</v>
      </c>
      <c r="G38" s="51">
        <f t="shared" si="2"/>
        <v>15.235334800000002</v>
      </c>
      <c r="H38" s="52">
        <f t="shared" si="3"/>
        <v>15.240026999999996</v>
      </c>
      <c r="I38" s="49">
        <v>120.2</v>
      </c>
      <c r="J38" s="27">
        <f t="shared" si="0"/>
        <v>45.315400000000004</v>
      </c>
      <c r="K38" s="50"/>
      <c r="L38" s="50"/>
      <c r="M38" s="3">
        <f t="shared" si="1"/>
        <v>32.315400000000004</v>
      </c>
    </row>
    <row r="39" spans="1:13" ht="12.75">
      <c r="A39" s="47">
        <v>37773</v>
      </c>
      <c r="B39" s="48">
        <v>27.55</v>
      </c>
      <c r="C39" s="31">
        <v>12.16</v>
      </c>
      <c r="D39" s="46">
        <v>27.07</v>
      </c>
      <c r="E39" s="46">
        <f>E38</f>
        <v>32.65166666666667</v>
      </c>
      <c r="F39" s="46">
        <f>F38</f>
        <v>30.99</v>
      </c>
      <c r="G39" s="51">
        <f t="shared" si="2"/>
        <v>15.235334800000002</v>
      </c>
      <c r="H39" s="52">
        <f t="shared" si="3"/>
        <v>15.240026999999996</v>
      </c>
      <c r="I39" s="49">
        <v>120.5</v>
      </c>
      <c r="J39" s="27">
        <f t="shared" si="0"/>
        <v>45.4285</v>
      </c>
      <c r="K39" s="50"/>
      <c r="L39" s="50"/>
      <c r="M39" s="3">
        <f t="shared" si="1"/>
        <v>33.2685</v>
      </c>
    </row>
    <row r="40" spans="1:13" ht="12.75">
      <c r="A40" s="47">
        <v>37803</v>
      </c>
      <c r="B40" s="48">
        <v>28.52</v>
      </c>
      <c r="C40" s="31">
        <v>12.37</v>
      </c>
      <c r="D40" s="46">
        <v>28.72</v>
      </c>
      <c r="E40" s="46">
        <f>AVERAGE(D34:D39)</f>
        <v>31.24166666666667</v>
      </c>
      <c r="F40" s="46">
        <f>E37</f>
        <v>32.65166666666667</v>
      </c>
      <c r="G40" s="51">
        <f t="shared" si="2"/>
        <v>16.641270966666674</v>
      </c>
      <c r="H40" s="52">
        <f t="shared" si="3"/>
        <v>16.645963166666668</v>
      </c>
      <c r="I40" s="49">
        <v>121.3</v>
      </c>
      <c r="J40" s="27">
        <f t="shared" si="0"/>
        <v>45.7301</v>
      </c>
      <c r="K40" s="50"/>
      <c r="L40" s="50"/>
      <c r="M40" s="3">
        <f t="shared" si="1"/>
        <v>33.3601</v>
      </c>
    </row>
    <row r="41" spans="1:13" ht="12.75">
      <c r="A41" s="47">
        <v>37834</v>
      </c>
      <c r="B41" s="48">
        <v>29.84</v>
      </c>
      <c r="C41" s="31">
        <v>12.36</v>
      </c>
      <c r="D41" s="46">
        <v>28.76</v>
      </c>
      <c r="E41" s="46">
        <f>E40</f>
        <v>31.24166666666667</v>
      </c>
      <c r="F41" s="46">
        <f>F40</f>
        <v>32.65166666666667</v>
      </c>
      <c r="G41" s="51">
        <f t="shared" si="2"/>
        <v>16.641270966666674</v>
      </c>
      <c r="H41" s="52">
        <f t="shared" si="3"/>
        <v>16.645963166666668</v>
      </c>
      <c r="I41" s="49">
        <v>121.3</v>
      </c>
      <c r="J41" s="27">
        <f t="shared" si="0"/>
        <v>45.7301</v>
      </c>
      <c r="K41" s="50"/>
      <c r="L41" s="50"/>
      <c r="M41" s="3">
        <f t="shared" si="1"/>
        <v>33.3701</v>
      </c>
    </row>
    <row r="42" spans="1:13" ht="12.75">
      <c r="A42" s="47">
        <v>37865</v>
      </c>
      <c r="B42" s="48">
        <v>26.94</v>
      </c>
      <c r="C42" s="31">
        <v>12.1</v>
      </c>
      <c r="D42" s="46">
        <v>27.82</v>
      </c>
      <c r="E42" s="46">
        <f>E41</f>
        <v>31.24166666666667</v>
      </c>
      <c r="F42" s="46">
        <f>F41</f>
        <v>32.65166666666667</v>
      </c>
      <c r="G42" s="51">
        <f t="shared" si="2"/>
        <v>16.641270966666674</v>
      </c>
      <c r="H42" s="52">
        <f t="shared" si="3"/>
        <v>16.645963166666668</v>
      </c>
      <c r="I42" s="49">
        <v>121.8</v>
      </c>
      <c r="J42" s="27">
        <f t="shared" si="0"/>
        <v>45.9186</v>
      </c>
      <c r="K42" s="50"/>
      <c r="L42" s="50"/>
      <c r="M42" s="3">
        <f t="shared" si="1"/>
        <v>33.818599999999996</v>
      </c>
    </row>
    <row r="43" spans="1:13" ht="12.75">
      <c r="A43" s="47">
        <v>37895</v>
      </c>
      <c r="B43" s="48">
        <v>29.56</v>
      </c>
      <c r="C43" s="31">
        <v>11.84</v>
      </c>
      <c r="D43" s="46">
        <v>30.02</v>
      </c>
      <c r="E43" s="46">
        <f>AVERAGE(D37:D42)</f>
        <v>28.3</v>
      </c>
      <c r="F43" s="46">
        <f>E40</f>
        <v>31.24166666666667</v>
      </c>
      <c r="G43" s="51">
        <f t="shared" si="2"/>
        <v>15.44826996666667</v>
      </c>
      <c r="H43" s="52">
        <f t="shared" si="3"/>
        <v>15.45296216666667</v>
      </c>
      <c r="I43" s="49">
        <v>122</v>
      </c>
      <c r="J43" s="27">
        <f t="shared" si="0"/>
        <v>45.994</v>
      </c>
      <c r="K43" s="50">
        <v>44.6</v>
      </c>
      <c r="L43" s="50"/>
      <c r="M43" s="3">
        <f t="shared" si="1"/>
        <v>34.153999999999996</v>
      </c>
    </row>
    <row r="44" spans="1:13" ht="12.75">
      <c r="A44" s="47">
        <v>37926</v>
      </c>
      <c r="B44" s="48">
        <v>28.87</v>
      </c>
      <c r="C44" s="31">
        <v>11.67</v>
      </c>
      <c r="D44" s="46">
        <v>29.73</v>
      </c>
      <c r="E44" s="46">
        <f>E43</f>
        <v>28.3</v>
      </c>
      <c r="F44" s="46">
        <f>F43</f>
        <v>31.24166666666667</v>
      </c>
      <c r="G44" s="51">
        <f t="shared" si="2"/>
        <v>15.44826996666667</v>
      </c>
      <c r="H44" s="52">
        <f t="shared" si="3"/>
        <v>15.45296216666667</v>
      </c>
      <c r="I44" s="49">
        <v>122</v>
      </c>
      <c r="J44" s="27">
        <f t="shared" si="0"/>
        <v>45.994</v>
      </c>
      <c r="K44" s="50">
        <v>44.6</v>
      </c>
      <c r="L44" s="50"/>
      <c r="M44" s="3">
        <f t="shared" si="1"/>
        <v>34.324</v>
      </c>
    </row>
    <row r="45" spans="1:13" ht="12.75">
      <c r="A45" s="47">
        <v>37956</v>
      </c>
      <c r="B45" s="48">
        <v>29.95</v>
      </c>
      <c r="C45" s="31">
        <v>11.55</v>
      </c>
      <c r="D45" s="46">
        <v>29.38</v>
      </c>
      <c r="E45" s="46">
        <f>E44</f>
        <v>28.3</v>
      </c>
      <c r="F45" s="46">
        <f>F44</f>
        <v>31.24166666666667</v>
      </c>
      <c r="G45" s="51">
        <f t="shared" si="2"/>
        <v>15.44826996666667</v>
      </c>
      <c r="H45" s="52">
        <f t="shared" si="3"/>
        <v>15.45296216666667</v>
      </c>
      <c r="I45" s="49">
        <v>122</v>
      </c>
      <c r="J45" s="27">
        <f t="shared" si="0"/>
        <v>45.994</v>
      </c>
      <c r="K45" s="50">
        <v>44.6</v>
      </c>
      <c r="L45" s="50"/>
      <c r="M45" s="3">
        <f t="shared" si="1"/>
        <v>34.444</v>
      </c>
    </row>
    <row r="46" spans="1:13" ht="12.75">
      <c r="A46" s="47">
        <v>37987</v>
      </c>
      <c r="B46" s="48">
        <v>31.34</v>
      </c>
      <c r="C46" s="31">
        <v>11.35</v>
      </c>
      <c r="D46" s="46">
        <v>28.54</v>
      </c>
      <c r="E46" s="46">
        <f>AVERAGE(D40:D45)</f>
        <v>29.07166666666667</v>
      </c>
      <c r="F46" s="46">
        <f>E43</f>
        <v>28.3</v>
      </c>
      <c r="G46" s="51">
        <f t="shared" si="2"/>
        <v>12.959325800000002</v>
      </c>
      <c r="H46" s="52">
        <f t="shared" si="3"/>
        <v>12.964018</v>
      </c>
      <c r="I46" s="49">
        <v>121.5</v>
      </c>
      <c r="J46" s="27">
        <f t="shared" si="0"/>
        <v>45.8055</v>
      </c>
      <c r="K46" s="50">
        <v>44.5</v>
      </c>
      <c r="L46" s="50"/>
      <c r="M46" s="3">
        <f t="shared" si="1"/>
        <v>34.4555</v>
      </c>
    </row>
    <row r="47" spans="1:13" ht="12.75">
      <c r="A47" s="47">
        <v>38018</v>
      </c>
      <c r="B47" s="48">
        <v>30.86</v>
      </c>
      <c r="C47" s="31">
        <v>11.07</v>
      </c>
      <c r="D47" s="46">
        <v>27.33</v>
      </c>
      <c r="E47" s="46">
        <f>E46</f>
        <v>29.07166666666667</v>
      </c>
      <c r="F47" s="46">
        <f>F46</f>
        <v>28.3</v>
      </c>
      <c r="G47" s="51">
        <f t="shared" si="2"/>
        <v>12.959325800000002</v>
      </c>
      <c r="H47" s="52">
        <f t="shared" si="3"/>
        <v>12.964018</v>
      </c>
      <c r="I47" s="49">
        <v>121.3</v>
      </c>
      <c r="J47" s="27">
        <f t="shared" si="0"/>
        <v>45.7301</v>
      </c>
      <c r="K47" s="50">
        <v>44.5</v>
      </c>
      <c r="L47" s="50"/>
      <c r="M47" s="3">
        <f t="shared" si="1"/>
        <v>34.6601</v>
      </c>
    </row>
    <row r="48" spans="1:13" ht="12.75">
      <c r="A48" s="47">
        <v>38049</v>
      </c>
      <c r="B48" s="48">
        <v>33.8</v>
      </c>
      <c r="C48" s="31">
        <v>10.97</v>
      </c>
      <c r="D48" s="46">
        <v>29.74</v>
      </c>
      <c r="E48" s="46">
        <f>E47</f>
        <v>29.07166666666667</v>
      </c>
      <c r="F48" s="46">
        <f>F47</f>
        <v>28.3</v>
      </c>
      <c r="G48" s="51">
        <f t="shared" si="2"/>
        <v>12.959325800000002</v>
      </c>
      <c r="H48" s="52">
        <f t="shared" si="3"/>
        <v>12.964018</v>
      </c>
      <c r="I48" s="49">
        <v>121.4</v>
      </c>
      <c r="J48" s="27">
        <f t="shared" si="0"/>
        <v>45.7678</v>
      </c>
      <c r="K48" s="50">
        <v>44.5</v>
      </c>
      <c r="L48" s="50"/>
      <c r="M48" s="3">
        <f t="shared" si="1"/>
        <v>34.7978</v>
      </c>
    </row>
    <row r="49" spans="1:13" ht="12.75">
      <c r="A49" s="47">
        <v>38080</v>
      </c>
      <c r="B49" s="48">
        <v>33.5</v>
      </c>
      <c r="C49" s="31">
        <v>11.16</v>
      </c>
      <c r="D49" s="46">
        <v>31.34</v>
      </c>
      <c r="E49" s="46">
        <f>AVERAGE(D43:D48)</f>
        <v>29.123333333333335</v>
      </c>
      <c r="F49" s="46">
        <f>E46</f>
        <v>29.07166666666667</v>
      </c>
      <c r="G49" s="51">
        <f t="shared" si="2"/>
        <v>13.61223296666667</v>
      </c>
      <c r="H49" s="52">
        <f t="shared" si="3"/>
        <v>13.616925166666665</v>
      </c>
      <c r="I49" s="49">
        <v>121.2</v>
      </c>
      <c r="J49" s="27">
        <f t="shared" si="0"/>
        <v>45.6924</v>
      </c>
      <c r="K49" s="50">
        <v>44.4</v>
      </c>
      <c r="L49" s="50"/>
      <c r="M49" s="3">
        <f t="shared" si="1"/>
        <v>34.532399999999996</v>
      </c>
    </row>
    <row r="50" spans="1:13" ht="12.75">
      <c r="A50" s="47">
        <v>38111</v>
      </c>
      <c r="B50" s="48">
        <v>37.730000000000004</v>
      </c>
      <c r="C50" s="31">
        <v>11.3</v>
      </c>
      <c r="D50" s="46">
        <v>32.74</v>
      </c>
      <c r="E50" s="46">
        <f>E49</f>
        <v>29.123333333333335</v>
      </c>
      <c r="F50" s="46">
        <f>F49</f>
        <v>29.07166666666667</v>
      </c>
      <c r="G50" s="51">
        <f t="shared" si="2"/>
        <v>13.61223296666667</v>
      </c>
      <c r="H50" s="52">
        <f t="shared" si="3"/>
        <v>13.616925166666665</v>
      </c>
      <c r="I50" s="49">
        <v>121.1</v>
      </c>
      <c r="J50" s="27">
        <f t="shared" si="0"/>
        <v>45.654700000000005</v>
      </c>
      <c r="K50" s="50">
        <v>44.4</v>
      </c>
      <c r="L50" s="50"/>
      <c r="M50" s="3">
        <f t="shared" si="1"/>
        <v>34.35470000000001</v>
      </c>
    </row>
    <row r="51" spans="1:13" ht="12.75">
      <c r="A51" s="47">
        <v>38142</v>
      </c>
      <c r="B51" s="48">
        <v>35.24</v>
      </c>
      <c r="C51" s="31">
        <v>11.42</v>
      </c>
      <c r="D51" s="46">
        <v>31.33</v>
      </c>
      <c r="E51" s="46">
        <f>E50</f>
        <v>29.123333333333335</v>
      </c>
      <c r="F51" s="46">
        <f>F50</f>
        <v>29.07166666666667</v>
      </c>
      <c r="G51" s="51">
        <f t="shared" si="2"/>
        <v>13.61223296666667</v>
      </c>
      <c r="H51" s="52">
        <f t="shared" si="3"/>
        <v>13.616925166666665</v>
      </c>
      <c r="I51" s="49">
        <v>121</v>
      </c>
      <c r="J51" s="27">
        <f t="shared" si="0"/>
        <v>45.617</v>
      </c>
      <c r="K51" s="50">
        <v>44.4</v>
      </c>
      <c r="L51" s="50"/>
      <c r="M51" s="3">
        <f t="shared" si="1"/>
        <v>34.196999999999996</v>
      </c>
    </row>
    <row r="52" spans="1:13" ht="12.75">
      <c r="A52" s="47">
        <v>38173</v>
      </c>
      <c r="B52" s="48">
        <v>38.32</v>
      </c>
      <c r="C52" s="31">
        <v>11.72</v>
      </c>
      <c r="D52" s="46">
        <v>33.06</v>
      </c>
      <c r="E52" s="46">
        <f>AVERAGE(D46:D51)</f>
        <v>30.17</v>
      </c>
      <c r="F52" s="46">
        <f>E49</f>
        <v>29.123333333333335</v>
      </c>
      <c r="G52" s="51">
        <f t="shared" si="2"/>
        <v>13.655948133333338</v>
      </c>
      <c r="H52" s="52">
        <f t="shared" si="3"/>
        <v>13.660640333333331</v>
      </c>
      <c r="I52" s="49">
        <v>121</v>
      </c>
      <c r="J52" s="27">
        <f t="shared" si="0"/>
        <v>45.617</v>
      </c>
      <c r="K52" s="50">
        <v>44.4</v>
      </c>
      <c r="L52" s="50"/>
      <c r="M52" s="3">
        <f t="shared" si="1"/>
        <v>33.897</v>
      </c>
    </row>
    <row r="53" spans="1:13" ht="12.75">
      <c r="A53" s="47">
        <v>38204</v>
      </c>
      <c r="B53" s="48">
        <v>42.77</v>
      </c>
      <c r="C53" s="31">
        <v>11.91</v>
      </c>
      <c r="D53" s="46">
        <v>36.24</v>
      </c>
      <c r="E53" s="46">
        <f>E52</f>
        <v>30.17</v>
      </c>
      <c r="F53" s="46">
        <f>F52</f>
        <v>29.123333333333335</v>
      </c>
      <c r="G53" s="51">
        <f t="shared" si="2"/>
        <v>13.655948133333338</v>
      </c>
      <c r="H53" s="52">
        <f t="shared" si="3"/>
        <v>13.660640333333331</v>
      </c>
      <c r="I53" s="49">
        <v>121.3</v>
      </c>
      <c r="J53" s="27">
        <f t="shared" si="0"/>
        <v>45.7301</v>
      </c>
      <c r="K53" s="50">
        <v>44.4</v>
      </c>
      <c r="L53" s="50"/>
      <c r="M53" s="3">
        <f t="shared" si="1"/>
        <v>33.8201</v>
      </c>
    </row>
    <row r="54" spans="1:13" ht="12.75">
      <c r="A54" s="47">
        <v>38235</v>
      </c>
      <c r="B54" s="48">
        <v>43.42</v>
      </c>
      <c r="C54" s="31">
        <v>11.42</v>
      </c>
      <c r="D54" s="46">
        <v>37.5</v>
      </c>
      <c r="E54" s="46">
        <f>E53</f>
        <v>30.17</v>
      </c>
      <c r="F54" s="46">
        <f>F53</f>
        <v>29.123333333333335</v>
      </c>
      <c r="G54" s="51">
        <f t="shared" si="2"/>
        <v>13.655948133333338</v>
      </c>
      <c r="H54" s="52">
        <f t="shared" si="3"/>
        <v>13.660640333333331</v>
      </c>
      <c r="I54" s="49">
        <v>121.7</v>
      </c>
      <c r="J54" s="27">
        <f t="shared" si="0"/>
        <v>45.880900000000004</v>
      </c>
      <c r="K54" s="50">
        <v>44.4</v>
      </c>
      <c r="L54" s="50"/>
      <c r="M54" s="3">
        <f t="shared" si="1"/>
        <v>34.4609</v>
      </c>
    </row>
    <row r="55" spans="1:13" ht="12.75">
      <c r="A55" s="47">
        <v>38266</v>
      </c>
      <c r="B55" s="48">
        <v>49.84</v>
      </c>
      <c r="C55" s="31">
        <v>12.5</v>
      </c>
      <c r="D55" s="46">
        <v>44.89</v>
      </c>
      <c r="E55" s="46">
        <f>AVERAGE(D49:D54)</f>
        <v>33.70166666666667</v>
      </c>
      <c r="F55" s="46">
        <f>E52</f>
        <v>30.17</v>
      </c>
      <c r="G55" s="51">
        <f t="shared" si="2"/>
        <v>14.541532800000002</v>
      </c>
      <c r="H55" s="52">
        <f t="shared" si="3"/>
        <v>14.546224999999996</v>
      </c>
      <c r="I55" s="49">
        <v>124.1</v>
      </c>
      <c r="J55" s="27">
        <f t="shared" si="0"/>
        <v>46.785700000000006</v>
      </c>
      <c r="K55" s="50">
        <v>47</v>
      </c>
      <c r="L55" s="50"/>
      <c r="M55" s="3">
        <f t="shared" si="1"/>
        <v>34.285700000000006</v>
      </c>
    </row>
    <row r="56" spans="1:13" ht="12.75">
      <c r="A56" s="47">
        <v>38297</v>
      </c>
      <c r="B56" s="48">
        <v>43.46</v>
      </c>
      <c r="C56" s="31">
        <v>13.14</v>
      </c>
      <c r="D56" s="46">
        <v>36.64</v>
      </c>
      <c r="E56" s="46">
        <f>E55</f>
        <v>33.70166666666667</v>
      </c>
      <c r="F56" s="46">
        <f>F55</f>
        <v>30.17</v>
      </c>
      <c r="G56" s="51">
        <f t="shared" si="2"/>
        <v>14.541532800000002</v>
      </c>
      <c r="H56" s="52">
        <f t="shared" si="3"/>
        <v>14.546224999999996</v>
      </c>
      <c r="I56" s="49">
        <v>124.7</v>
      </c>
      <c r="J56" s="27">
        <f t="shared" si="0"/>
        <v>47.011900000000004</v>
      </c>
      <c r="K56" s="50">
        <v>47</v>
      </c>
      <c r="L56" s="50"/>
      <c r="M56" s="3">
        <f t="shared" si="1"/>
        <v>33.871900000000004</v>
      </c>
    </row>
    <row r="57" spans="1:13" ht="12.75">
      <c r="A57" s="47">
        <v>38328</v>
      </c>
      <c r="B57" s="48">
        <v>39.72</v>
      </c>
      <c r="C57" s="31">
        <v>13.45</v>
      </c>
      <c r="D57" s="46">
        <v>36.54</v>
      </c>
      <c r="E57" s="46">
        <f>E56</f>
        <v>33.70166666666667</v>
      </c>
      <c r="F57" s="46">
        <f>F56</f>
        <v>30.17</v>
      </c>
      <c r="G57" s="51">
        <f t="shared" si="2"/>
        <v>14.541532800000002</v>
      </c>
      <c r="H57" s="52">
        <f t="shared" si="3"/>
        <v>14.546224999999996</v>
      </c>
      <c r="I57" s="49">
        <v>125.3</v>
      </c>
      <c r="J57" s="27">
        <f t="shared" si="0"/>
        <v>47.238099999999996</v>
      </c>
      <c r="K57" s="50">
        <v>47</v>
      </c>
      <c r="L57" s="50"/>
      <c r="M57" s="3">
        <f t="shared" si="1"/>
        <v>33.78809999999999</v>
      </c>
    </row>
    <row r="58" spans="1:13" ht="12.75">
      <c r="A58" s="47">
        <v>38359</v>
      </c>
      <c r="B58" s="48">
        <v>44.24</v>
      </c>
      <c r="C58" s="31">
        <v>14.2</v>
      </c>
      <c r="D58" s="46">
        <v>35.46</v>
      </c>
      <c r="E58" s="46">
        <f>AVERAGE(D52:D57)</f>
        <v>37.47833333333333</v>
      </c>
      <c r="F58" s="46">
        <f>E55</f>
        <v>33.70166666666667</v>
      </c>
      <c r="G58" s="51">
        <f t="shared" si="2"/>
        <v>17.529675966666666</v>
      </c>
      <c r="H58" s="52">
        <f t="shared" si="3"/>
        <v>17.534368166666667</v>
      </c>
      <c r="I58" s="49">
        <v>130</v>
      </c>
      <c r="J58" s="27">
        <f t="shared" si="0"/>
        <v>49.01</v>
      </c>
      <c r="K58" s="50">
        <v>48.1</v>
      </c>
      <c r="L58" s="50"/>
      <c r="M58" s="3">
        <f t="shared" si="1"/>
        <v>34.809999999999995</v>
      </c>
    </row>
    <row r="59" spans="1:13" ht="12.75">
      <c r="A59" s="47">
        <v>38390</v>
      </c>
      <c r="B59" s="48">
        <v>45.4</v>
      </c>
      <c r="C59" s="31">
        <v>14.4</v>
      </c>
      <c r="D59" s="46">
        <v>35.89</v>
      </c>
      <c r="E59" s="46">
        <f>E58</f>
        <v>37.47833333333333</v>
      </c>
      <c r="F59" s="46">
        <f>F58</f>
        <v>33.70166666666667</v>
      </c>
      <c r="G59" s="51">
        <f t="shared" si="2"/>
        <v>17.529675966666666</v>
      </c>
      <c r="H59" s="52">
        <f t="shared" si="3"/>
        <v>17.534368166666667</v>
      </c>
      <c r="I59" s="49">
        <v>130.7</v>
      </c>
      <c r="J59" s="27">
        <f t="shared" si="0"/>
        <v>49.2739</v>
      </c>
      <c r="K59" s="50">
        <v>48.1</v>
      </c>
      <c r="L59" s="50"/>
      <c r="M59" s="3">
        <f t="shared" si="1"/>
        <v>34.8739</v>
      </c>
    </row>
    <row r="60" spans="1:13" ht="12.75">
      <c r="A60" s="47">
        <v>38421</v>
      </c>
      <c r="B60" s="48">
        <v>53.22</v>
      </c>
      <c r="C60" s="31">
        <v>14.5</v>
      </c>
      <c r="D60" s="46">
        <v>41.3</v>
      </c>
      <c r="E60" s="46">
        <f>E59</f>
        <v>37.47833333333333</v>
      </c>
      <c r="F60" s="46">
        <f>F59</f>
        <v>33.70166666666667</v>
      </c>
      <c r="G60" s="51">
        <f t="shared" si="2"/>
        <v>17.529675966666666</v>
      </c>
      <c r="H60" s="52">
        <f t="shared" si="3"/>
        <v>17.534368166666667</v>
      </c>
      <c r="I60" s="49">
        <v>130.7</v>
      </c>
      <c r="J60" s="27">
        <f t="shared" si="0"/>
        <v>49.2739</v>
      </c>
      <c r="K60" s="50">
        <v>48.1</v>
      </c>
      <c r="L60" s="50"/>
      <c r="M60" s="3">
        <f t="shared" si="1"/>
        <v>34.7739</v>
      </c>
    </row>
    <row r="61" spans="1:13" ht="12.75">
      <c r="A61" s="47">
        <v>38452</v>
      </c>
      <c r="B61" s="48">
        <v>51.12</v>
      </c>
      <c r="C61" s="31">
        <v>14.78</v>
      </c>
      <c r="D61" s="46">
        <v>41.23</v>
      </c>
      <c r="E61" s="46">
        <f>AVERAGE(D55:D60)</f>
        <v>38.45333333333334</v>
      </c>
      <c r="F61" s="46">
        <f>E58</f>
        <v>37.47833333333333</v>
      </c>
      <c r="G61" s="51">
        <f t="shared" si="2"/>
        <v>20.725113633333333</v>
      </c>
      <c r="H61" s="52">
        <f t="shared" si="3"/>
        <v>20.72980583333333</v>
      </c>
      <c r="I61" s="49">
        <v>131.2</v>
      </c>
      <c r="J61" s="27">
        <f t="shared" si="0"/>
        <v>49.462399999999995</v>
      </c>
      <c r="K61" s="50">
        <v>48.9</v>
      </c>
      <c r="L61" s="50"/>
      <c r="M61" s="3">
        <f t="shared" si="1"/>
        <v>34.682399999999994</v>
      </c>
    </row>
    <row r="62" spans="1:13" ht="12.75">
      <c r="A62" s="47">
        <v>38483</v>
      </c>
      <c r="B62" s="48">
        <v>47.91</v>
      </c>
      <c r="C62" s="31">
        <v>14.79</v>
      </c>
      <c r="D62" s="46">
        <v>38.480000000000004</v>
      </c>
      <c r="E62" s="46">
        <f>E61</f>
        <v>38.45333333333334</v>
      </c>
      <c r="F62" s="46">
        <f>F61</f>
        <v>37.47833333333333</v>
      </c>
      <c r="G62" s="51">
        <f t="shared" si="2"/>
        <v>20.725113633333333</v>
      </c>
      <c r="H62" s="52">
        <f t="shared" si="3"/>
        <v>20.72980583333333</v>
      </c>
      <c r="I62" s="49">
        <v>131.5</v>
      </c>
      <c r="J62" s="27">
        <f t="shared" si="0"/>
        <v>49.5755</v>
      </c>
      <c r="K62" s="50">
        <v>48.9</v>
      </c>
      <c r="L62" s="50"/>
      <c r="M62" s="3">
        <f t="shared" si="1"/>
        <v>34.7855</v>
      </c>
    </row>
    <row r="63" spans="1:13" ht="12.75">
      <c r="A63" s="47">
        <v>38514</v>
      </c>
      <c r="B63" s="48">
        <v>53.96</v>
      </c>
      <c r="C63" s="31">
        <v>15.28</v>
      </c>
      <c r="D63" s="46">
        <v>46.52</v>
      </c>
      <c r="E63" s="46">
        <f>E62</f>
        <v>38.45333333333334</v>
      </c>
      <c r="F63" s="46">
        <f>F62</f>
        <v>37.47833333333333</v>
      </c>
      <c r="G63" s="51">
        <f t="shared" si="2"/>
        <v>20.725113633333333</v>
      </c>
      <c r="H63" s="52">
        <f t="shared" si="3"/>
        <v>20.72980583333333</v>
      </c>
      <c r="I63" s="49">
        <v>131.7</v>
      </c>
      <c r="J63" s="27">
        <f t="shared" si="0"/>
        <v>49.65089999999999</v>
      </c>
      <c r="K63" s="50">
        <v>48.9</v>
      </c>
      <c r="L63" s="50"/>
      <c r="M63" s="3">
        <f t="shared" si="1"/>
        <v>34.37089999999999</v>
      </c>
    </row>
    <row r="64" spans="1:13" ht="13.5" customHeight="1">
      <c r="A64" s="47">
        <v>38545</v>
      </c>
      <c r="B64" s="48">
        <v>57.68</v>
      </c>
      <c r="C64" s="31">
        <v>16.1</v>
      </c>
      <c r="D64" s="46">
        <v>46.57</v>
      </c>
      <c r="E64" s="46">
        <f>AVERAGE(D58:D63)</f>
        <v>39.81333333333334</v>
      </c>
      <c r="F64" s="46">
        <f>E61</f>
        <v>38.45333333333334</v>
      </c>
      <c r="G64" s="51">
        <f t="shared" si="2"/>
        <v>21.55006113333334</v>
      </c>
      <c r="H64" s="52">
        <f t="shared" si="3"/>
        <v>21.554753333333334</v>
      </c>
      <c r="I64" s="49">
        <v>133.1</v>
      </c>
      <c r="J64" s="27">
        <f t="shared" si="0"/>
        <v>50.1787</v>
      </c>
      <c r="K64" s="50">
        <v>50.1</v>
      </c>
      <c r="L64" s="50"/>
      <c r="M64" s="3">
        <f t="shared" si="1"/>
        <v>34.0787</v>
      </c>
    </row>
    <row r="65" spans="1:13" ht="12.75">
      <c r="A65" s="47">
        <v>38576</v>
      </c>
      <c r="B65" s="48">
        <v>64.31</v>
      </c>
      <c r="C65" s="31">
        <v>15.99</v>
      </c>
      <c r="D65" s="46">
        <v>51.25</v>
      </c>
      <c r="E65" s="46">
        <f>E64</f>
        <v>39.81333333333334</v>
      </c>
      <c r="F65" s="46">
        <f>F64</f>
        <v>38.45333333333334</v>
      </c>
      <c r="G65" s="51">
        <f t="shared" si="2"/>
        <v>21.55006113333334</v>
      </c>
      <c r="H65" s="52">
        <f t="shared" si="3"/>
        <v>21.554753333333334</v>
      </c>
      <c r="I65" s="49">
        <v>134.7</v>
      </c>
      <c r="J65" s="27">
        <f t="shared" si="0"/>
        <v>50.78189999999999</v>
      </c>
      <c r="K65" s="50">
        <v>50.1</v>
      </c>
      <c r="L65" s="50"/>
      <c r="M65" s="3">
        <f t="shared" si="1"/>
        <v>34.79189999999999</v>
      </c>
    </row>
    <row r="66" spans="1:13" ht="12.75">
      <c r="A66" s="47">
        <v>38607</v>
      </c>
      <c r="B66" s="48">
        <v>62.66</v>
      </c>
      <c r="C66" s="31">
        <v>16.29</v>
      </c>
      <c r="D66" s="46">
        <v>51.14</v>
      </c>
      <c r="E66" s="46">
        <f>E65</f>
        <v>39.81333333333334</v>
      </c>
      <c r="F66" s="46">
        <f>F65</f>
        <v>38.45333333333334</v>
      </c>
      <c r="G66" s="51">
        <f t="shared" si="2"/>
        <v>21.55006113333334</v>
      </c>
      <c r="H66" s="52">
        <f t="shared" si="3"/>
        <v>21.554753333333334</v>
      </c>
      <c r="I66" s="49">
        <v>136.6</v>
      </c>
      <c r="J66" s="27">
        <f t="shared" si="0"/>
        <v>51.4982</v>
      </c>
      <c r="K66" s="50">
        <v>50.1</v>
      </c>
      <c r="L66" s="50"/>
      <c r="M66" s="3">
        <f t="shared" si="1"/>
        <v>35.2082</v>
      </c>
    </row>
    <row r="67" spans="1:13" ht="12.75">
      <c r="A67" s="47">
        <v>38638</v>
      </c>
      <c r="B67" s="48">
        <v>58.32</v>
      </c>
      <c r="C67" s="31">
        <v>17.89</v>
      </c>
      <c r="D67" s="46">
        <v>52.11</v>
      </c>
      <c r="E67" s="46">
        <f>AVERAGE(D61:D66)</f>
        <v>45.865</v>
      </c>
      <c r="F67" s="46">
        <f>E64</f>
        <v>39.81333333333334</v>
      </c>
      <c r="G67" s="51">
        <f t="shared" si="2"/>
        <v>22.70075713333334</v>
      </c>
      <c r="H67" s="52">
        <f t="shared" si="3"/>
        <v>22.705449333333334</v>
      </c>
      <c r="I67" s="49">
        <v>143.70000000000002</v>
      </c>
      <c r="J67" s="27">
        <f t="shared" si="0"/>
        <v>54.17490000000001</v>
      </c>
      <c r="K67" s="50">
        <v>54.5</v>
      </c>
      <c r="L67" s="50"/>
      <c r="M67" s="3">
        <f t="shared" si="1"/>
        <v>36.28490000000001</v>
      </c>
    </row>
    <row r="68" spans="1:13" ht="12.75">
      <c r="A68" s="47">
        <v>38669</v>
      </c>
      <c r="B68" s="48">
        <v>55.17</v>
      </c>
      <c r="C68" s="31">
        <v>18.79</v>
      </c>
      <c r="D68" s="46">
        <v>46.99</v>
      </c>
      <c r="E68" s="46">
        <f>E67</f>
        <v>45.865</v>
      </c>
      <c r="F68" s="46">
        <f>F67</f>
        <v>39.81333333333334</v>
      </c>
      <c r="G68" s="51">
        <f t="shared" si="2"/>
        <v>22.70075713333334</v>
      </c>
      <c r="H68" s="52">
        <f t="shared" si="3"/>
        <v>22.705449333333334</v>
      </c>
      <c r="I68" s="49">
        <v>144.4</v>
      </c>
      <c r="J68" s="27">
        <f t="shared" si="0"/>
        <v>54.4388</v>
      </c>
      <c r="K68" s="50">
        <v>54.5</v>
      </c>
      <c r="L68" s="50"/>
      <c r="M68" s="3">
        <f t="shared" si="1"/>
        <v>35.6488</v>
      </c>
    </row>
    <row r="69" spans="1:13" ht="12.75">
      <c r="A69" s="47">
        <v>38700</v>
      </c>
      <c r="B69" s="48">
        <v>57.13</v>
      </c>
      <c r="C69" s="31">
        <v>19.53</v>
      </c>
      <c r="D69" s="46">
        <v>48.83</v>
      </c>
      <c r="E69" s="46">
        <f>E68</f>
        <v>45.865</v>
      </c>
      <c r="F69" s="46">
        <f>F68</f>
        <v>39.81333333333334</v>
      </c>
      <c r="G69" s="51">
        <f t="shared" si="2"/>
        <v>22.70075713333334</v>
      </c>
      <c r="H69" s="52">
        <f t="shared" si="3"/>
        <v>22.705449333333334</v>
      </c>
      <c r="I69" s="49">
        <v>144.6</v>
      </c>
      <c r="J69" s="27">
        <f t="shared" si="0"/>
        <v>54.514199999999995</v>
      </c>
      <c r="K69" s="50">
        <v>54.5</v>
      </c>
      <c r="L69" s="50"/>
      <c r="M69" s="3">
        <f t="shared" si="1"/>
        <v>34.984199999999994</v>
      </c>
    </row>
    <row r="70" spans="1:13" ht="12.75">
      <c r="A70" s="47">
        <v>38731</v>
      </c>
      <c r="B70" s="48">
        <v>63.5</v>
      </c>
      <c r="C70" s="31">
        <v>20.13</v>
      </c>
      <c r="D70" s="46">
        <v>46.68</v>
      </c>
      <c r="E70" s="46">
        <f>AVERAGE(D64:D69)</f>
        <v>49.48166666666666</v>
      </c>
      <c r="F70" s="46">
        <f>E67</f>
        <v>45.865</v>
      </c>
      <c r="G70" s="51">
        <f t="shared" si="2"/>
        <v>27.821072300000004</v>
      </c>
      <c r="H70" s="52">
        <f t="shared" si="3"/>
        <v>27.8257645</v>
      </c>
      <c r="I70" s="49">
        <v>155.5</v>
      </c>
      <c r="J70" s="27">
        <f t="shared" si="0"/>
        <v>58.6235</v>
      </c>
      <c r="K70" s="50">
        <v>57.2</v>
      </c>
      <c r="L70" s="50"/>
      <c r="M70" s="3">
        <f t="shared" si="1"/>
        <v>38.4935</v>
      </c>
    </row>
    <row r="71" spans="1:13" ht="12.75">
      <c r="A71" s="47">
        <v>38762</v>
      </c>
      <c r="B71" s="48">
        <v>60</v>
      </c>
      <c r="C71" s="31">
        <v>20.8</v>
      </c>
      <c r="D71" s="46">
        <v>47.79</v>
      </c>
      <c r="E71" s="46">
        <f>E70</f>
        <v>49.48166666666666</v>
      </c>
      <c r="F71" s="46">
        <f>F70</f>
        <v>45.865</v>
      </c>
      <c r="G71" s="51">
        <f t="shared" si="2"/>
        <v>27.821072300000004</v>
      </c>
      <c r="H71" s="52">
        <f t="shared" si="3"/>
        <v>27.8257645</v>
      </c>
      <c r="I71" s="49">
        <v>156.4</v>
      </c>
      <c r="J71" s="27">
        <f t="shared" si="0"/>
        <v>58.9628</v>
      </c>
      <c r="K71" s="50">
        <v>57.2</v>
      </c>
      <c r="L71" s="50"/>
      <c r="M71" s="3">
        <f t="shared" si="1"/>
        <v>38.162800000000004</v>
      </c>
    </row>
    <row r="72" spans="1:13" ht="12.75">
      <c r="A72" s="47">
        <v>38793</v>
      </c>
      <c r="B72" s="48">
        <v>62</v>
      </c>
      <c r="C72" s="31">
        <v>21.06</v>
      </c>
      <c r="D72" s="46">
        <v>51.34</v>
      </c>
      <c r="E72" s="46">
        <f>E71</f>
        <v>49.48166666666666</v>
      </c>
      <c r="F72" s="46">
        <f>F71</f>
        <v>45.865</v>
      </c>
      <c r="G72" s="51">
        <f t="shared" si="2"/>
        <v>27.821072300000004</v>
      </c>
      <c r="H72" s="52">
        <f t="shared" si="3"/>
        <v>27.8257645</v>
      </c>
      <c r="I72" s="49">
        <v>156.4</v>
      </c>
      <c r="J72" s="27">
        <f t="shared" si="0"/>
        <v>58.9628</v>
      </c>
      <c r="K72" s="50">
        <v>57.2</v>
      </c>
      <c r="L72" s="50"/>
      <c r="M72" s="3">
        <f t="shared" si="1"/>
        <v>37.9028</v>
      </c>
    </row>
    <row r="73" spans="1:13" ht="12.75">
      <c r="A73" s="47">
        <v>38824</v>
      </c>
      <c r="B73" s="48">
        <v>70</v>
      </c>
      <c r="C73" s="31">
        <v>21.43</v>
      </c>
      <c r="D73" s="46">
        <v>53.41</v>
      </c>
      <c r="E73" s="46">
        <f>AVERAGE(D67:D72)</f>
        <v>48.95666666666667</v>
      </c>
      <c r="F73" s="46">
        <f>E70</f>
        <v>49.48166666666666</v>
      </c>
      <c r="G73" s="51">
        <f t="shared" si="2"/>
        <v>30.881133966666667</v>
      </c>
      <c r="H73" s="52">
        <f t="shared" si="3"/>
        <v>30.88582616666666</v>
      </c>
      <c r="I73" s="49">
        <v>157.70000000000002</v>
      </c>
      <c r="J73" s="27">
        <f t="shared" si="0"/>
        <v>59.45290000000001</v>
      </c>
      <c r="K73" s="50">
        <v>59.1</v>
      </c>
      <c r="L73" s="50"/>
      <c r="M73" s="3">
        <f t="shared" si="1"/>
        <v>38.02290000000001</v>
      </c>
    </row>
    <row r="74" spans="1:13" ht="12.75">
      <c r="A74" s="47">
        <v>38855</v>
      </c>
      <c r="B74" s="48">
        <v>69.8</v>
      </c>
      <c r="C74" s="31">
        <v>21.69</v>
      </c>
      <c r="D74" s="46">
        <v>51.07</v>
      </c>
      <c r="E74" s="46">
        <f>E73</f>
        <v>48.95666666666667</v>
      </c>
      <c r="F74" s="46">
        <f>F73</f>
        <v>49.48166666666666</v>
      </c>
      <c r="G74" s="51">
        <f t="shared" si="2"/>
        <v>30.881133966666667</v>
      </c>
      <c r="H74" s="52">
        <f t="shared" si="3"/>
        <v>30.88582616666666</v>
      </c>
      <c r="I74" s="49">
        <v>158.3</v>
      </c>
      <c r="J74" s="27">
        <f t="shared" si="0"/>
        <v>59.679100000000005</v>
      </c>
      <c r="K74" s="50">
        <v>59.1</v>
      </c>
      <c r="L74" s="50"/>
      <c r="M74" s="3">
        <f t="shared" si="1"/>
        <v>37.98910000000001</v>
      </c>
    </row>
    <row r="75" spans="1:13" ht="12.75">
      <c r="A75" s="47">
        <v>38886</v>
      </c>
      <c r="B75" s="48">
        <v>69</v>
      </c>
      <c r="C75" s="31">
        <v>21.1</v>
      </c>
      <c r="D75" s="46">
        <v>51.36</v>
      </c>
      <c r="E75" s="46">
        <f>E74</f>
        <v>48.95666666666667</v>
      </c>
      <c r="F75" s="46">
        <f>F74</f>
        <v>49.48166666666666</v>
      </c>
      <c r="G75" s="51">
        <f t="shared" si="2"/>
        <v>30.881133966666667</v>
      </c>
      <c r="H75" s="52">
        <f t="shared" si="3"/>
        <v>30.88582616666666</v>
      </c>
      <c r="I75" s="49">
        <v>158.5</v>
      </c>
      <c r="J75" s="27">
        <f t="shared" si="0"/>
        <v>59.7545</v>
      </c>
      <c r="K75" s="50">
        <v>59.1</v>
      </c>
      <c r="L75" s="50"/>
      <c r="M75" s="3">
        <f t="shared" si="1"/>
        <v>38.6545</v>
      </c>
    </row>
    <row r="76" spans="1:13" ht="12.75">
      <c r="A76" s="47">
        <v>38917</v>
      </c>
      <c r="B76" s="48">
        <v>69</v>
      </c>
      <c r="C76" s="31">
        <v>21.49</v>
      </c>
      <c r="D76" s="46">
        <v>54.23</v>
      </c>
      <c r="E76" s="46">
        <f>AVERAGE(D70:D75)</f>
        <v>50.275</v>
      </c>
      <c r="F76" s="46">
        <f>E73</f>
        <v>48.95666666666667</v>
      </c>
      <c r="G76" s="51">
        <f t="shared" si="2"/>
        <v>30.43693146666667</v>
      </c>
      <c r="H76" s="52">
        <f t="shared" si="3"/>
        <v>30.44162366666667</v>
      </c>
      <c r="I76" s="49">
        <v>158.8</v>
      </c>
      <c r="J76" s="27">
        <f t="shared" si="0"/>
        <v>59.8676</v>
      </c>
      <c r="K76" s="50">
        <v>59.6</v>
      </c>
      <c r="L76" s="50"/>
      <c r="M76" s="3">
        <f t="shared" si="1"/>
        <v>38.3776</v>
      </c>
    </row>
    <row r="77" spans="1:13" ht="12.75">
      <c r="A77" s="47">
        <v>38948</v>
      </c>
      <c r="B77" s="48">
        <v>73.5</v>
      </c>
      <c r="C77" s="31">
        <v>21.62</v>
      </c>
      <c r="D77" s="46">
        <v>53.18</v>
      </c>
      <c r="E77" s="46">
        <f>E76</f>
        <v>50.275</v>
      </c>
      <c r="F77" s="46">
        <f>F76</f>
        <v>48.95666666666667</v>
      </c>
      <c r="G77" s="51">
        <f t="shared" si="2"/>
        <v>30.43693146666667</v>
      </c>
      <c r="H77" s="52">
        <f t="shared" si="3"/>
        <v>30.44162366666667</v>
      </c>
      <c r="I77" s="49">
        <v>159</v>
      </c>
      <c r="J77" s="27">
        <f>I77*0.377</f>
        <v>59.943</v>
      </c>
      <c r="K77" s="50">
        <v>59.6</v>
      </c>
      <c r="L77" s="50"/>
      <c r="M77" s="3">
        <f t="shared" si="1"/>
        <v>38.32299999999999</v>
      </c>
    </row>
    <row r="78" spans="1:13" ht="12.75">
      <c r="A78" s="47">
        <v>38979</v>
      </c>
      <c r="B78" s="48">
        <v>73</v>
      </c>
      <c r="C78" s="31">
        <v>21.39</v>
      </c>
      <c r="D78" s="46">
        <v>48.45</v>
      </c>
      <c r="E78" s="46">
        <f>E77</f>
        <v>50.275</v>
      </c>
      <c r="F78" s="46">
        <f>F77</f>
        <v>48.95666666666667</v>
      </c>
      <c r="G78" s="51">
        <f t="shared" si="2"/>
        <v>30.43693146666667</v>
      </c>
      <c r="H78" s="52">
        <f t="shared" si="3"/>
        <v>30.44162366666667</v>
      </c>
      <c r="I78" s="49">
        <v>159.4</v>
      </c>
      <c r="J78" s="27">
        <f>I78*0.377</f>
        <v>60.0938</v>
      </c>
      <c r="K78" s="50">
        <v>59.6</v>
      </c>
      <c r="L78" s="50"/>
      <c r="M78" s="3">
        <f aca="true" t="shared" si="4" ref="M78:M93">J78-C78</f>
        <v>38.7038</v>
      </c>
    </row>
    <row r="79" spans="1:13" ht="12.75">
      <c r="A79" s="47">
        <v>39010</v>
      </c>
      <c r="B79" s="48">
        <v>65</v>
      </c>
      <c r="C79" s="31">
        <v>21.53</v>
      </c>
      <c r="D79" s="46">
        <v>48.58</v>
      </c>
      <c r="E79" s="46">
        <f>AVERAGE(D73:D78)</f>
        <v>51.95000000000001</v>
      </c>
      <c r="F79" s="46">
        <f>E76</f>
        <v>50.275</v>
      </c>
      <c r="G79" s="51">
        <f t="shared" si="2"/>
        <v>31.5523733</v>
      </c>
      <c r="H79" s="52">
        <f t="shared" si="3"/>
        <v>31.557065499999997</v>
      </c>
      <c r="I79" s="49">
        <v>165</v>
      </c>
      <c r="J79" s="27">
        <f>I79*0.377</f>
        <v>62.205</v>
      </c>
      <c r="K79" s="50">
        <v>61.2</v>
      </c>
      <c r="L79" s="50"/>
      <c r="M79" s="3">
        <f t="shared" si="4"/>
        <v>40.675</v>
      </c>
    </row>
    <row r="80" spans="1:13" ht="12.75">
      <c r="A80" s="47">
        <v>39041</v>
      </c>
      <c r="B80" s="48">
        <v>59.5</v>
      </c>
      <c r="C80" s="31">
        <v>22.31</v>
      </c>
      <c r="D80" s="46">
        <v>45.92</v>
      </c>
      <c r="E80" s="46">
        <f>E79</f>
        <v>51.95000000000001</v>
      </c>
      <c r="F80" s="46">
        <f>F79</f>
        <v>50.275</v>
      </c>
      <c r="G80" s="51">
        <f t="shared" si="2"/>
        <v>31.5523733</v>
      </c>
      <c r="H80" s="52">
        <f t="shared" si="3"/>
        <v>31.557065499999997</v>
      </c>
      <c r="I80" s="49">
        <v>166.3</v>
      </c>
      <c r="J80" s="27">
        <f>I80*0.377</f>
        <v>62.695100000000004</v>
      </c>
      <c r="K80" s="50">
        <v>61.2</v>
      </c>
      <c r="L80" s="50"/>
      <c r="M80" s="3">
        <f t="shared" si="4"/>
        <v>40.38510000000001</v>
      </c>
    </row>
    <row r="81" spans="1:13" ht="12.75">
      <c r="A81" s="47">
        <v>39072</v>
      </c>
      <c r="B81" s="48">
        <v>59.5</v>
      </c>
      <c r="C81" s="31">
        <v>21.82</v>
      </c>
      <c r="D81" s="46">
        <v>46.08</v>
      </c>
      <c r="E81" s="46">
        <f>E80</f>
        <v>51.95000000000001</v>
      </c>
      <c r="F81" s="46">
        <f>F80</f>
        <v>50.275</v>
      </c>
      <c r="G81" s="51">
        <f t="shared" si="2"/>
        <v>31.5523733</v>
      </c>
      <c r="H81" s="52">
        <f t="shared" si="3"/>
        <v>31.557065499999997</v>
      </c>
      <c r="I81" s="49">
        <v>166.3</v>
      </c>
      <c r="J81" s="27">
        <f>I81*0.377</f>
        <v>62.695100000000004</v>
      </c>
      <c r="K81" s="50">
        <v>61.2</v>
      </c>
      <c r="L81" s="50"/>
      <c r="M81" s="3">
        <f t="shared" si="4"/>
        <v>40.8751</v>
      </c>
    </row>
    <row r="82" spans="1:13" ht="12.75">
      <c r="A82" s="47">
        <v>39103</v>
      </c>
      <c r="B82" s="48">
        <v>53</v>
      </c>
      <c r="C82" s="31">
        <v>21.59</v>
      </c>
      <c r="D82" s="46">
        <v>41.04</v>
      </c>
      <c r="E82" s="46">
        <f>AVERAGE(D76:D81)</f>
        <v>49.406666666666666</v>
      </c>
      <c r="F82" s="46">
        <f>E79</f>
        <v>51.95000000000001</v>
      </c>
      <c r="G82" s="51">
        <f t="shared" si="2"/>
        <v>32.96959080000001</v>
      </c>
      <c r="H82" s="52">
        <f t="shared" si="3"/>
        <v>32.97428300000001</v>
      </c>
      <c r="I82" s="49">
        <v>170.3</v>
      </c>
      <c r="J82" s="27">
        <f aca="true" t="shared" si="5" ref="J82:J93">I82*0.377</f>
        <v>64.2031</v>
      </c>
      <c r="K82" s="50">
        <v>64.2</v>
      </c>
      <c r="M82" s="3">
        <f t="shared" si="4"/>
        <v>42.6131</v>
      </c>
    </row>
    <row r="83" spans="1:13" ht="12.75">
      <c r="A83" s="47">
        <v>39134</v>
      </c>
      <c r="B83" s="48">
        <v>57.43</v>
      </c>
      <c r="C83" s="31">
        <v>20.72</v>
      </c>
      <c r="D83" s="46">
        <v>43.18</v>
      </c>
      <c r="E83" s="46">
        <f>E82</f>
        <v>49.406666666666666</v>
      </c>
      <c r="F83" s="46">
        <f>F82</f>
        <v>51.95000000000001</v>
      </c>
      <c r="G83" s="51">
        <f t="shared" si="2"/>
        <v>32.96959080000001</v>
      </c>
      <c r="H83" s="52">
        <f t="shared" si="3"/>
        <v>32.97428300000001</v>
      </c>
      <c r="I83" s="49">
        <v>170.2</v>
      </c>
      <c r="J83" s="27">
        <f t="shared" si="5"/>
        <v>64.1654</v>
      </c>
      <c r="K83" s="50">
        <v>64.2</v>
      </c>
      <c r="M83" s="3">
        <f t="shared" si="4"/>
        <v>43.44540000000001</v>
      </c>
    </row>
    <row r="84" spans="1:13" ht="12.75">
      <c r="A84" s="47">
        <v>39165</v>
      </c>
      <c r="B84" s="48">
        <v>62.15</v>
      </c>
      <c r="C84" s="31">
        <v>20.09</v>
      </c>
      <c r="D84" s="46">
        <v>43.59</v>
      </c>
      <c r="E84" s="46">
        <f>E83</f>
        <v>49.406666666666666</v>
      </c>
      <c r="F84" s="46">
        <f>F83</f>
        <v>51.95000000000001</v>
      </c>
      <c r="G84" s="51">
        <f t="shared" si="2"/>
        <v>32.96959080000001</v>
      </c>
      <c r="H84" s="52">
        <f t="shared" si="3"/>
        <v>32.97428300000001</v>
      </c>
      <c r="I84" s="49">
        <v>170.1</v>
      </c>
      <c r="J84" s="27">
        <f t="shared" si="5"/>
        <v>64.1277</v>
      </c>
      <c r="K84" s="50">
        <v>64.2</v>
      </c>
      <c r="M84" s="3">
        <f t="shared" si="4"/>
        <v>44.0377</v>
      </c>
    </row>
    <row r="85" spans="1:13" ht="12.75">
      <c r="A85" s="47">
        <v>39196</v>
      </c>
      <c r="B85" s="48">
        <v>67.51</v>
      </c>
      <c r="C85" s="31">
        <v>19.51</v>
      </c>
      <c r="D85" s="46">
        <v>47.02</v>
      </c>
      <c r="E85" s="46">
        <f>AVERAGE(D79:D84)</f>
        <v>44.73166666666666</v>
      </c>
      <c r="F85" s="46">
        <f>E82</f>
        <v>49.406666666666666</v>
      </c>
      <c r="G85" s="51">
        <f t="shared" si="2"/>
        <v>30.817676466666665</v>
      </c>
      <c r="H85" s="52">
        <f t="shared" si="3"/>
        <v>30.822368666666662</v>
      </c>
      <c r="I85" s="49">
        <v>164.2</v>
      </c>
      <c r="J85" s="27">
        <f t="shared" si="5"/>
        <v>61.903400000000005</v>
      </c>
      <c r="K85" s="50">
        <v>61.4</v>
      </c>
      <c r="M85" s="3">
        <f t="shared" si="4"/>
        <v>42.3934</v>
      </c>
    </row>
    <row r="86" spans="1:13" ht="12.75">
      <c r="A86" s="47">
        <v>39227</v>
      </c>
      <c r="B86" s="48">
        <v>67.23</v>
      </c>
      <c r="C86" s="31">
        <v>18.86</v>
      </c>
      <c r="D86" s="46">
        <v>46.41</v>
      </c>
      <c r="E86" s="46">
        <f>E85</f>
        <v>44.73166666666666</v>
      </c>
      <c r="F86" s="46">
        <f>F85</f>
        <v>49.406666666666666</v>
      </c>
      <c r="G86" s="51">
        <f t="shared" si="2"/>
        <v>30.817676466666665</v>
      </c>
      <c r="H86" s="52">
        <f t="shared" si="3"/>
        <v>30.822368666666662</v>
      </c>
      <c r="I86" s="49">
        <v>163.4</v>
      </c>
      <c r="J86" s="27">
        <f t="shared" si="5"/>
        <v>61.601800000000004</v>
      </c>
      <c r="K86" s="50">
        <v>61.4</v>
      </c>
      <c r="M86" s="3">
        <f t="shared" si="4"/>
        <v>42.741800000000005</v>
      </c>
    </row>
    <row r="87" spans="1:13" ht="12.75">
      <c r="A87" s="47">
        <v>39258</v>
      </c>
      <c r="B87" s="48">
        <v>66</v>
      </c>
      <c r="C87" s="31">
        <v>18.830000000000002</v>
      </c>
      <c r="D87" s="46">
        <v>48.19</v>
      </c>
      <c r="E87" s="46">
        <f>E86</f>
        <v>44.73166666666666</v>
      </c>
      <c r="F87" s="46">
        <f>F86</f>
        <v>49.406666666666666</v>
      </c>
      <c r="G87" s="51">
        <f aca="true" t="shared" si="6" ref="G87:G105">(1.968+0.08461*($F87-32.922)-0.281)*10</f>
        <v>30.817676466666665</v>
      </c>
      <c r="H87" s="52">
        <f aca="true" t="shared" si="7" ref="H87:H105">(1.9685+0.08461*($F87-32.92)-0.2812)*10</f>
        <v>30.822368666666662</v>
      </c>
      <c r="I87" s="49">
        <v>163.4</v>
      </c>
      <c r="J87" s="27">
        <f t="shared" si="5"/>
        <v>61.601800000000004</v>
      </c>
      <c r="K87" s="50">
        <v>61.4</v>
      </c>
      <c r="M87" s="3">
        <f t="shared" si="4"/>
        <v>42.7718</v>
      </c>
    </row>
    <row r="88" spans="1:13" ht="12.75">
      <c r="A88" s="47">
        <v>39289</v>
      </c>
      <c r="B88" s="48">
        <v>58</v>
      </c>
      <c r="C88" s="31">
        <v>19.12</v>
      </c>
      <c r="D88" s="46">
        <v>49.74</v>
      </c>
      <c r="E88" s="46">
        <f>AVERAGE(D82:D87)</f>
        <v>44.905</v>
      </c>
      <c r="F88" s="46">
        <f>E85</f>
        <v>44.73166666666666</v>
      </c>
      <c r="G88" s="51">
        <f t="shared" si="6"/>
        <v>26.862158966666666</v>
      </c>
      <c r="H88" s="52">
        <f t="shared" si="7"/>
        <v>26.86685116666666</v>
      </c>
      <c r="I88" s="49">
        <v>162.4</v>
      </c>
      <c r="J88" s="27">
        <f t="shared" si="5"/>
        <v>61.2248</v>
      </c>
      <c r="K88" s="50">
        <v>61</v>
      </c>
      <c r="M88" s="3">
        <f t="shared" si="4"/>
        <v>42.1048</v>
      </c>
    </row>
    <row r="89" spans="1:13" ht="12.75">
      <c r="A89" s="47">
        <v>39320</v>
      </c>
      <c r="B89" s="48">
        <v>75</v>
      </c>
      <c r="C89" s="31">
        <v>19.21</v>
      </c>
      <c r="D89" s="46">
        <v>49.21</v>
      </c>
      <c r="E89" s="46">
        <f>E88</f>
        <v>44.905</v>
      </c>
      <c r="F89" s="46">
        <f>F88</f>
        <v>44.73166666666666</v>
      </c>
      <c r="G89" s="51">
        <f t="shared" si="6"/>
        <v>26.862158966666666</v>
      </c>
      <c r="H89" s="52">
        <f t="shared" si="7"/>
        <v>26.86685116666666</v>
      </c>
      <c r="I89" s="49">
        <v>162.20000000000002</v>
      </c>
      <c r="J89" s="27">
        <f t="shared" si="5"/>
        <v>61.14940000000001</v>
      </c>
      <c r="K89" s="50">
        <v>61</v>
      </c>
      <c r="M89" s="3">
        <f t="shared" si="4"/>
        <v>41.939400000000006</v>
      </c>
    </row>
    <row r="90" spans="1:13" ht="12.75">
      <c r="A90" s="47">
        <v>39351</v>
      </c>
      <c r="B90" s="48">
        <v>72</v>
      </c>
      <c r="C90" s="31">
        <v>19.3</v>
      </c>
      <c r="D90" s="46">
        <v>52.72</v>
      </c>
      <c r="E90" s="46">
        <f>E89</f>
        <v>44.905</v>
      </c>
      <c r="F90" s="46">
        <f>F89</f>
        <v>44.73166666666666</v>
      </c>
      <c r="G90" s="51">
        <f t="shared" si="6"/>
        <v>26.862158966666666</v>
      </c>
      <c r="H90" s="52">
        <f t="shared" si="7"/>
        <v>26.86685116666666</v>
      </c>
      <c r="I90" s="49">
        <v>161.70000000000002</v>
      </c>
      <c r="J90" s="27">
        <f t="shared" si="5"/>
        <v>60.96090000000001</v>
      </c>
      <c r="K90" s="50">
        <v>61</v>
      </c>
      <c r="M90" s="3">
        <f t="shared" si="4"/>
        <v>41.66090000000001</v>
      </c>
    </row>
    <row r="91" spans="1:13" ht="12.75">
      <c r="A91" s="47">
        <v>39382</v>
      </c>
      <c r="B91" s="48">
        <v>75</v>
      </c>
      <c r="C91" s="31">
        <v>19.72</v>
      </c>
      <c r="D91" s="46">
        <v>52.4</v>
      </c>
      <c r="E91" s="46">
        <f>AVERAGE(D85:D90)</f>
        <v>48.88166666666667</v>
      </c>
      <c r="F91" s="46">
        <f>E88</f>
        <v>44.905</v>
      </c>
      <c r="G91" s="51">
        <f t="shared" si="6"/>
        <v>27.0088163</v>
      </c>
      <c r="H91" s="52">
        <f t="shared" si="7"/>
        <v>27.0135085</v>
      </c>
      <c r="I91" s="49">
        <v>162.20000000000002</v>
      </c>
      <c r="J91" s="27">
        <f t="shared" si="5"/>
        <v>61.14940000000001</v>
      </c>
      <c r="K91" s="50">
        <v>61.3</v>
      </c>
      <c r="M91" s="3">
        <f t="shared" si="4"/>
        <v>41.42940000000001</v>
      </c>
    </row>
    <row r="92" spans="1:13" ht="12.75">
      <c r="A92" s="47">
        <v>39413</v>
      </c>
      <c r="B92" s="48">
        <v>85</v>
      </c>
      <c r="C92" s="31">
        <v>20.64</v>
      </c>
      <c r="D92" s="46">
        <v>57.84</v>
      </c>
      <c r="E92" s="46">
        <f>E91</f>
        <v>48.88166666666667</v>
      </c>
      <c r="F92" s="46">
        <f>F91</f>
        <v>44.905</v>
      </c>
      <c r="G92" s="51">
        <f t="shared" si="6"/>
        <v>27.0088163</v>
      </c>
      <c r="H92" s="52">
        <f t="shared" si="7"/>
        <v>27.0135085</v>
      </c>
      <c r="I92" s="49">
        <v>162</v>
      </c>
      <c r="J92" s="27">
        <f t="shared" si="5"/>
        <v>61.074</v>
      </c>
      <c r="K92" s="50">
        <v>61.3</v>
      </c>
      <c r="M92" s="3">
        <f t="shared" si="4"/>
        <v>40.434</v>
      </c>
    </row>
    <row r="93" spans="1:13" ht="12.75">
      <c r="A93" s="47">
        <v>39444</v>
      </c>
      <c r="B93" s="48">
        <v>91</v>
      </c>
      <c r="C93" s="31">
        <v>21.24</v>
      </c>
      <c r="D93" s="46">
        <v>59.23</v>
      </c>
      <c r="E93" s="46">
        <f>E92</f>
        <v>48.88166666666667</v>
      </c>
      <c r="F93" s="46">
        <f>F92</f>
        <v>44.905</v>
      </c>
      <c r="G93" s="51">
        <f t="shared" si="6"/>
        <v>27.0088163</v>
      </c>
      <c r="H93" s="52">
        <f t="shared" si="7"/>
        <v>27.0135085</v>
      </c>
      <c r="I93" s="49">
        <v>162</v>
      </c>
      <c r="J93" s="27">
        <f t="shared" si="5"/>
        <v>61.074</v>
      </c>
      <c r="K93" s="50">
        <v>61.3</v>
      </c>
      <c r="M93" s="3">
        <f t="shared" si="4"/>
        <v>39.833999999999996</v>
      </c>
    </row>
    <row r="94" spans="1:11" ht="12.75">
      <c r="A94" s="47">
        <v>39475</v>
      </c>
      <c r="B94" s="48">
        <v>94</v>
      </c>
      <c r="C94" s="31"/>
      <c r="D94" s="46">
        <v>60</v>
      </c>
      <c r="E94" s="46">
        <f>AVERAGE(D88:D93)</f>
        <v>53.52333333333334</v>
      </c>
      <c r="F94" s="46">
        <f>E91</f>
        <v>48.88166666666667</v>
      </c>
      <c r="G94" s="51">
        <f t="shared" si="6"/>
        <v>30.373473966666666</v>
      </c>
      <c r="H94" s="52">
        <f t="shared" si="7"/>
        <v>30.378166166666666</v>
      </c>
      <c r="I94" s="49"/>
      <c r="K94" s="50">
        <v>62.4</v>
      </c>
    </row>
    <row r="95" spans="1:11" ht="12.75">
      <c r="A95" s="47">
        <v>39506</v>
      </c>
      <c r="B95" s="48">
        <v>91</v>
      </c>
      <c r="C95" s="31"/>
      <c r="D95" s="46">
        <v>59.5</v>
      </c>
      <c r="E95" s="46">
        <f>E94</f>
        <v>53.52333333333334</v>
      </c>
      <c r="F95" s="46">
        <f>F94</f>
        <v>48.88166666666667</v>
      </c>
      <c r="G95" s="51">
        <f t="shared" si="6"/>
        <v>30.373473966666666</v>
      </c>
      <c r="H95" s="52">
        <f t="shared" si="7"/>
        <v>30.378166166666666</v>
      </c>
      <c r="I95" s="49"/>
      <c r="K95" s="50">
        <v>62.4</v>
      </c>
    </row>
    <row r="96" spans="1:11" ht="12.75">
      <c r="A96" s="47">
        <v>39537</v>
      </c>
      <c r="B96" s="48">
        <v>88</v>
      </c>
      <c r="C96" s="31"/>
      <c r="D96" s="46">
        <v>59.3</v>
      </c>
      <c r="E96" s="46">
        <f>E95</f>
        <v>53.52333333333334</v>
      </c>
      <c r="F96" s="46">
        <f>F95</f>
        <v>48.88166666666667</v>
      </c>
      <c r="G96" s="51">
        <f t="shared" si="6"/>
        <v>30.373473966666666</v>
      </c>
      <c r="H96" s="52">
        <f t="shared" si="7"/>
        <v>30.378166166666666</v>
      </c>
      <c r="I96" s="49"/>
      <c r="K96" s="50">
        <v>62.4</v>
      </c>
    </row>
    <row r="97" spans="1:11" ht="12.75">
      <c r="A97" s="47">
        <v>39568</v>
      </c>
      <c r="B97" s="48">
        <v>87</v>
      </c>
      <c r="C97" s="31"/>
      <c r="D97" s="46">
        <v>59</v>
      </c>
      <c r="E97" s="46">
        <f>AVERAGE(D91:D96)</f>
        <v>58.044999999999995</v>
      </c>
      <c r="F97" s="46">
        <f>E94</f>
        <v>53.52333333333334</v>
      </c>
      <c r="G97" s="51">
        <f t="shared" si="6"/>
        <v>34.30078813333334</v>
      </c>
      <c r="H97" s="52">
        <f t="shared" si="7"/>
        <v>34.305480333333335</v>
      </c>
      <c r="I97" s="49"/>
      <c r="K97" s="50"/>
    </row>
    <row r="98" spans="1:11" ht="12.75">
      <c r="A98" s="47">
        <v>39599</v>
      </c>
      <c r="B98" s="48">
        <v>87</v>
      </c>
      <c r="C98" s="31"/>
      <c r="D98" s="46">
        <v>58.3</v>
      </c>
      <c r="E98" s="46">
        <f>E97</f>
        <v>58.044999999999995</v>
      </c>
      <c r="F98" s="46">
        <f>F97</f>
        <v>53.52333333333334</v>
      </c>
      <c r="G98" s="51">
        <f t="shared" si="6"/>
        <v>34.30078813333334</v>
      </c>
      <c r="H98" s="52">
        <f t="shared" si="7"/>
        <v>34.305480333333335</v>
      </c>
      <c r="I98" s="49"/>
      <c r="K98" s="50"/>
    </row>
    <row r="99" spans="1:11" ht="12.75">
      <c r="A99" s="47">
        <v>39629</v>
      </c>
      <c r="B99" s="48">
        <v>86</v>
      </c>
      <c r="C99" s="31"/>
      <c r="D99" s="46">
        <v>57.8</v>
      </c>
      <c r="E99" s="46">
        <f>E98</f>
        <v>58.044999999999995</v>
      </c>
      <c r="F99" s="46">
        <f>F98</f>
        <v>53.52333333333334</v>
      </c>
      <c r="G99" s="51">
        <f t="shared" si="6"/>
        <v>34.30078813333334</v>
      </c>
      <c r="H99" s="52">
        <f t="shared" si="7"/>
        <v>34.305480333333335</v>
      </c>
      <c r="I99" s="49"/>
      <c r="K99" s="50"/>
    </row>
    <row r="100" spans="1:11" ht="12.75">
      <c r="A100" s="47">
        <v>39660</v>
      </c>
      <c r="B100" s="48">
        <v>85</v>
      </c>
      <c r="C100" s="31"/>
      <c r="D100" s="46">
        <v>58</v>
      </c>
      <c r="E100" s="46">
        <f>AVERAGE(D94:D99)</f>
        <v>58.98333333333334</v>
      </c>
      <c r="F100" s="46">
        <f>E97</f>
        <v>58.044999999999995</v>
      </c>
      <c r="G100" s="51">
        <f t="shared" si="6"/>
        <v>38.12657029999999</v>
      </c>
      <c r="H100" s="52">
        <f t="shared" si="7"/>
        <v>38.13126249999999</v>
      </c>
      <c r="I100" s="49"/>
      <c r="K100" s="50"/>
    </row>
    <row r="101" spans="1:11" ht="12.75">
      <c r="A101" s="47">
        <v>39691</v>
      </c>
      <c r="B101" s="48">
        <v>85</v>
      </c>
      <c r="C101" s="31"/>
      <c r="D101" s="46">
        <v>58</v>
      </c>
      <c r="E101" s="46">
        <f>E100</f>
        <v>58.98333333333334</v>
      </c>
      <c r="F101" s="46">
        <f>F100</f>
        <v>58.044999999999995</v>
      </c>
      <c r="G101" s="51">
        <f t="shared" si="6"/>
        <v>38.12657029999999</v>
      </c>
      <c r="H101" s="52">
        <f t="shared" si="7"/>
        <v>38.13126249999999</v>
      </c>
      <c r="I101" s="49"/>
      <c r="K101" s="50"/>
    </row>
    <row r="102" spans="1:11" ht="12.75">
      <c r="A102" s="47">
        <v>39721</v>
      </c>
      <c r="B102" s="48">
        <v>86</v>
      </c>
      <c r="C102" s="31"/>
      <c r="D102" s="46">
        <v>59.8</v>
      </c>
      <c r="E102" s="46">
        <f>E101</f>
        <v>58.98333333333334</v>
      </c>
      <c r="F102" s="46">
        <f>F101</f>
        <v>58.044999999999995</v>
      </c>
      <c r="G102" s="51">
        <f t="shared" si="6"/>
        <v>38.12657029999999</v>
      </c>
      <c r="H102" s="52">
        <f t="shared" si="7"/>
        <v>38.13126249999999</v>
      </c>
      <c r="I102" s="49"/>
      <c r="K102" s="50"/>
    </row>
    <row r="103" spans="1:11" ht="12.75">
      <c r="A103" s="47">
        <v>39751</v>
      </c>
      <c r="B103" s="48">
        <v>86</v>
      </c>
      <c r="C103" s="31"/>
      <c r="D103" s="46">
        <v>59.3</v>
      </c>
      <c r="E103" s="46">
        <f>AVERAGE(D97:D102)</f>
        <v>58.48333333333334</v>
      </c>
      <c r="F103" s="46">
        <f>E100</f>
        <v>58.98333333333334</v>
      </c>
      <c r="G103" s="51">
        <f t="shared" si="6"/>
        <v>38.92049413333334</v>
      </c>
      <c r="H103" s="52">
        <f t="shared" si="7"/>
        <v>38.92518633333334</v>
      </c>
      <c r="I103" s="49"/>
      <c r="K103" s="50"/>
    </row>
    <row r="104" spans="1:11" ht="12.75">
      <c r="A104" s="47">
        <v>39781</v>
      </c>
      <c r="B104" s="48">
        <v>87</v>
      </c>
      <c r="C104" s="31"/>
      <c r="D104" s="46">
        <v>58</v>
      </c>
      <c r="E104" s="46">
        <f>E103</f>
        <v>58.48333333333334</v>
      </c>
      <c r="F104" s="46">
        <f>F103</f>
        <v>58.98333333333334</v>
      </c>
      <c r="G104" s="51">
        <f t="shared" si="6"/>
        <v>38.92049413333334</v>
      </c>
      <c r="H104" s="52">
        <f t="shared" si="7"/>
        <v>38.92518633333334</v>
      </c>
      <c r="I104" s="49"/>
      <c r="K104" s="50"/>
    </row>
    <row r="105" spans="1:11" ht="12.75">
      <c r="A105" s="47">
        <v>39811</v>
      </c>
      <c r="B105" s="48">
        <v>87</v>
      </c>
      <c r="C105" s="31"/>
      <c r="D105" s="46">
        <v>58</v>
      </c>
      <c r="E105" s="46">
        <f>E104</f>
        <v>58.48333333333334</v>
      </c>
      <c r="F105" s="46">
        <f>F104</f>
        <v>58.98333333333334</v>
      </c>
      <c r="G105" s="51">
        <f t="shared" si="6"/>
        <v>38.92049413333334</v>
      </c>
      <c r="H105" s="52">
        <f t="shared" si="7"/>
        <v>38.92518633333334</v>
      </c>
      <c r="I105" s="49"/>
      <c r="K105" s="50"/>
    </row>
    <row r="106" spans="1:11" ht="12.75">
      <c r="A106" s="47"/>
      <c r="B106" s="48"/>
      <c r="D106" s="46"/>
      <c r="E106" s="46"/>
      <c r="F106" s="46"/>
      <c r="G106" s="51"/>
      <c r="H106" s="52"/>
      <c r="I106" s="49"/>
      <c r="K106" s="50"/>
    </row>
    <row r="107" spans="1:11" ht="12.75">
      <c r="A107" s="47"/>
      <c r="B107" s="48"/>
      <c r="D107" s="46"/>
      <c r="E107" s="46"/>
      <c r="F107" s="46"/>
      <c r="G107" s="51"/>
      <c r="H107" s="52"/>
      <c r="I107" s="49"/>
      <c r="K107" s="50"/>
    </row>
    <row r="108" spans="1:11" ht="12.75">
      <c r="A108" s="47"/>
      <c r="B108" s="48"/>
      <c r="D108" s="46"/>
      <c r="E108" s="46"/>
      <c r="F108" s="46"/>
      <c r="G108" s="51"/>
      <c r="H108" s="52"/>
      <c r="I108" s="49"/>
      <c r="K108" s="50"/>
    </row>
    <row r="109" spans="1:11" ht="12.75">
      <c r="A109" s="47"/>
      <c r="B109" s="48"/>
      <c r="D109" s="46"/>
      <c r="E109" s="46"/>
      <c r="F109" s="46"/>
      <c r="G109" s="51"/>
      <c r="H109" s="52"/>
      <c r="I109" s="49"/>
      <c r="K109" s="50"/>
    </row>
    <row r="110" spans="2:11" ht="12.75">
      <c r="B110" s="48"/>
      <c r="D110" s="46"/>
      <c r="E110" s="46"/>
      <c r="F110" s="46"/>
      <c r="G110" s="51"/>
      <c r="H110" s="52"/>
      <c r="I110" s="49"/>
      <c r="K110" s="50"/>
    </row>
    <row r="111" spans="2:11" ht="12.75">
      <c r="B111" s="48"/>
      <c r="D111" s="46"/>
      <c r="E111" s="46"/>
      <c r="F111" s="46"/>
      <c r="G111" s="51"/>
      <c r="H111" s="52"/>
      <c r="I111" s="49"/>
      <c r="K111" s="50"/>
    </row>
    <row r="112" spans="5:6" ht="12.75">
      <c r="E112" s="46"/>
      <c r="F112" s="46"/>
    </row>
    <row r="113" spans="5:6" ht="12.75">
      <c r="E113" s="46"/>
      <c r="F113" s="46"/>
    </row>
    <row r="114" spans="5:6" ht="12.75">
      <c r="E114" s="46"/>
      <c r="F114" s="46"/>
    </row>
    <row r="115" spans="5:6" ht="12.75">
      <c r="E115" s="46"/>
      <c r="F115" s="46"/>
    </row>
    <row r="116" spans="5:6" ht="12.75">
      <c r="E116" s="46"/>
      <c r="F116" s="46"/>
    </row>
    <row r="117" spans="5:6" ht="12.75">
      <c r="E117" s="46"/>
      <c r="F117" s="46"/>
    </row>
    <row r="118" spans="5:6" ht="12.75">
      <c r="E118" s="46"/>
      <c r="F118" s="46"/>
    </row>
    <row r="119" spans="5:6" ht="12.75">
      <c r="E119" s="46"/>
      <c r="F119" s="46"/>
    </row>
    <row r="120" spans="5:6" ht="12.75">
      <c r="E120" s="46"/>
      <c r="F120" s="46"/>
    </row>
    <row r="121" spans="5:6" ht="12.75">
      <c r="E121" s="46"/>
      <c r="F121" s="46"/>
    </row>
    <row r="122" ht="12.75">
      <c r="E122" s="46"/>
    </row>
    <row r="123" ht="12.75">
      <c r="E123" s="46"/>
    </row>
    <row r="124" ht="12.75">
      <c r="E124" s="46"/>
    </row>
  </sheetData>
  <printOptions horizontalCentered="1" verticalCentered="1"/>
  <pageMargins left="0.2" right="0.2" top="0.1798611111111111" bottom="0.25" header="0.5118055555555556" footer="0.1701388888888889"/>
  <pageSetup horizontalDpi="300" verticalDpi="300" orientation="landscape" scale="77"/>
  <headerFooter alignWithMargins="0">
    <oddFooter>&amp;C&amp;"Arial,Fett"&amp;8Enron Confidential&amp;R&amp;D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tabSelected="1" showOutlineSymbols="0" zoomScale="90" zoomScaleNormal="90" workbookViewId="0" topLeftCell="A6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0" zoomScaleNormal="90" workbookViewId="0" topLeftCell="A3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0" zoomScaleNormal="90"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Enron Energy Services</dc:creator>
  <cp:keywords/>
  <dc:description/>
  <cp:lastModifiedBy>Harms, Gunnar</cp:lastModifiedBy>
  <cp:lastPrinted>2000-07-28T17:59:32Z</cp:lastPrinted>
  <dcterms:created xsi:type="dcterms:W3CDTF">1997-09-15T14:50:26Z</dcterms:created>
  <dcterms:modified xsi:type="dcterms:W3CDTF">2008-02-19T08:47:54Z</dcterms:modified>
  <cp:category/>
  <cp:version/>
  <cp:contentType/>
  <cp:contentStatus/>
  <cp:revision>1</cp:revision>
</cp:coreProperties>
</file>